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. Loonadministratie\"/>
    </mc:Choice>
  </mc:AlternateContent>
  <xr:revisionPtr revIDLastSave="0" documentId="13_ncr:1_{1E1F1B1C-C732-4B95-BB47-D75B2A6E5BC7}" xr6:coauthVersionLast="47" xr6:coauthVersionMax="47" xr10:uidLastSave="{00000000-0000-0000-0000-000000000000}"/>
  <bookViews>
    <workbookView xWindow="0" yWindow="0" windowWidth="25800" windowHeight="21000" xr2:uid="{00000000-000D-0000-FFFF-FFFF00000000}"/>
  </bookViews>
  <sheets>
    <sheet name="Digitaal" sheetId="1" r:id="rId1"/>
    <sheet name="Onkosten OR" sheetId="5" state="hidden" r:id="rId2"/>
    <sheet name="Onkosten" sheetId="9" r:id="rId3"/>
    <sheet name="Import" sheetId="3" state="hidden" r:id="rId4"/>
  </sheets>
  <definedNames>
    <definedName name="_xlnm.Print_Area" localSheetId="0">Digitaal!$A$1:$F$57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0" i="1" l="1"/>
  <c r="R6" i="1"/>
  <c r="I8" i="1"/>
  <c r="C43" i="1" s="1"/>
  <c r="J2" i="3"/>
  <c r="I2" i="3"/>
  <c r="BF2" i="3"/>
  <c r="O2" i="3"/>
  <c r="B47" i="1"/>
  <c r="AQ2" i="3"/>
  <c r="AP2" i="3"/>
  <c r="R31" i="1"/>
  <c r="R30" i="1"/>
  <c r="B43" i="1"/>
  <c r="B21" i="5"/>
  <c r="B21" i="9"/>
  <c r="B20" i="9"/>
  <c r="B22" i="9" s="1"/>
  <c r="B5" i="9"/>
  <c r="B4" i="9"/>
  <c r="B22" i="5"/>
  <c r="B5" i="5"/>
  <c r="B4" i="5"/>
  <c r="B23" i="5"/>
  <c r="R37" i="1"/>
  <c r="R36" i="1"/>
  <c r="R35" i="1"/>
  <c r="R33" i="1"/>
  <c r="R34" i="1"/>
  <c r="R14" i="1"/>
  <c r="R13" i="1"/>
  <c r="E2" i="3"/>
  <c r="F2" i="3"/>
  <c r="C2" i="3"/>
  <c r="AL2" i="3"/>
  <c r="R28" i="1"/>
  <c r="R4" i="1"/>
  <c r="R23" i="1"/>
  <c r="R32" i="1"/>
  <c r="R29" i="1"/>
  <c r="R27" i="1"/>
  <c r="R25" i="1"/>
  <c r="R15" i="1"/>
  <c r="R26" i="1"/>
  <c r="R17" i="1"/>
  <c r="R18" i="1"/>
  <c r="R19" i="1"/>
  <c r="R20" i="1"/>
  <c r="R12" i="1"/>
  <c r="S8" i="1"/>
  <c r="S7" i="1"/>
  <c r="R3" i="1"/>
  <c r="R7" i="1"/>
  <c r="R8" i="1"/>
  <c r="R9" i="1"/>
  <c r="R11" i="1"/>
  <c r="AY2" i="3"/>
  <c r="AX2" i="3"/>
  <c r="AS2" i="3"/>
  <c r="AU2" i="3" s="1"/>
  <c r="AM2" i="3"/>
  <c r="K2" i="3"/>
  <c r="L2" i="3"/>
  <c r="AC2" i="3"/>
  <c r="AA2" i="3"/>
  <c r="Y2" i="3"/>
  <c r="AW2" i="3"/>
  <c r="AT2" i="3"/>
  <c r="AR2" i="3"/>
  <c r="AV2" i="3" s="1"/>
  <c r="W2" i="3"/>
  <c r="U2" i="3"/>
  <c r="S2" i="3"/>
  <c r="H2" i="3"/>
  <c r="B2" i="3"/>
  <c r="A2" i="3"/>
  <c r="D34" i="1"/>
  <c r="R39" i="1" l="1"/>
  <c r="F1" i="1" s="1"/>
</calcChain>
</file>

<file path=xl/sharedStrings.xml><?xml version="1.0" encoding="utf-8"?>
<sst xmlns="http://schemas.openxmlformats.org/spreadsheetml/2006/main" count="199" uniqueCount="167">
  <si>
    <t>Geboortedatum</t>
  </si>
  <si>
    <t>Datum in dienst</t>
  </si>
  <si>
    <t>Geslacht</t>
  </si>
  <si>
    <t>Personeelsnummer</t>
  </si>
  <si>
    <t>Aard dienstverband</t>
  </si>
  <si>
    <t>Loongegevens</t>
  </si>
  <si>
    <t>Loonschaal</t>
  </si>
  <si>
    <t>Heffingskorting toepassen</t>
  </si>
  <si>
    <t>Overige salarisgegevens</t>
  </si>
  <si>
    <t>Reiskostenvergoeding woon-werk</t>
  </si>
  <si>
    <t>Voorletters</t>
  </si>
  <si>
    <t>Voorvoegsel</t>
  </si>
  <si>
    <t>Aantal uren per week</t>
  </si>
  <si>
    <t>Catalogus waarde incl.btw/bpm</t>
  </si>
  <si>
    <t>E-mail adres werknemer</t>
  </si>
  <si>
    <t>Vrouw</t>
  </si>
  <si>
    <t>Ongehuwd</t>
  </si>
  <si>
    <t>Gehuwd</t>
  </si>
  <si>
    <t>Vaste gegevens personeel</t>
  </si>
  <si>
    <t>Bruto</t>
  </si>
  <si>
    <t>Netto</t>
  </si>
  <si>
    <t>Per maand</t>
  </si>
  <si>
    <t>Per 4 weken</t>
  </si>
  <si>
    <t>Per week</t>
  </si>
  <si>
    <t>Per uur</t>
  </si>
  <si>
    <t>Ja</t>
  </si>
  <si>
    <t>Nee</t>
  </si>
  <si>
    <t>Vakantietoeslag %</t>
  </si>
  <si>
    <t>Parttime</t>
  </si>
  <si>
    <t>Oproepkracht</t>
  </si>
  <si>
    <t>Aantal dagen per week</t>
  </si>
  <si>
    <t>Wordt er meer dan 500 km privé gereden?</t>
  </si>
  <si>
    <t>Verklaring geen privé gebruik</t>
  </si>
  <si>
    <t>Overige vragen</t>
  </si>
  <si>
    <t>Ontvangt werknemer momenteel een arbeidsongeschiktheidsuitkering?</t>
  </si>
  <si>
    <t>Zo nee, heeft werknemer in de vijf jaar voorafgaand aan deze arbeidsovereenkomst een arbeidsongeschiktheidsuitkering ontvangen?</t>
  </si>
  <si>
    <t>Per dag</t>
  </si>
  <si>
    <t>Salaris</t>
  </si>
  <si>
    <t>Stagiair</t>
  </si>
  <si>
    <t>Achternaam</t>
  </si>
  <si>
    <t>PartnerAchternaam</t>
  </si>
  <si>
    <t>Roepnaam</t>
  </si>
  <si>
    <t>PartnerVoorvoegsel</t>
  </si>
  <si>
    <t>Straatnaam</t>
  </si>
  <si>
    <t>Huisnummer</t>
  </si>
  <si>
    <t>HuisnummerToevoeging</t>
  </si>
  <si>
    <t>Postcode</t>
  </si>
  <si>
    <t>Plaatsnaam</t>
  </si>
  <si>
    <t>Land</t>
  </si>
  <si>
    <t>Telefoon</t>
  </si>
  <si>
    <t>Email</t>
  </si>
  <si>
    <t>Fax</t>
  </si>
  <si>
    <t>Mobiel</t>
  </si>
  <si>
    <t>Nationaliteit</t>
  </si>
  <si>
    <t>Sofinummer</t>
  </si>
  <si>
    <t>BurgerlijkeStaat</t>
  </si>
  <si>
    <t>DatumInDienst</t>
  </si>
  <si>
    <t>HistorischeDatumInDienst</t>
  </si>
  <si>
    <t>Profielnr</t>
  </si>
  <si>
    <t>NummerInkomstenverhouding</t>
  </si>
  <si>
    <t>SoortDienstverband</t>
  </si>
  <si>
    <t>SoortWerknemer</t>
  </si>
  <si>
    <t>BasisDienstverband</t>
  </si>
  <si>
    <t>IsFamilieVanEigenaar</t>
  </si>
  <si>
    <t>IsVorigeEigenaar</t>
  </si>
  <si>
    <t>IsDirecteurGrootAandeelhouder</t>
  </si>
  <si>
    <t>IsOproepkrachtOfInvalkracht</t>
  </si>
  <si>
    <t>SoortOproepkracht</t>
  </si>
  <si>
    <t>GemoedsbezwaardVolksverz</t>
  </si>
  <si>
    <t>GemoedsbezwaardWerknVerz</t>
  </si>
  <si>
    <t>IsAnoniemeWerknemer</t>
  </si>
  <si>
    <t>AanstellingTot</t>
  </si>
  <si>
    <t>Berekenen_uren</t>
  </si>
  <si>
    <t>RegelmatigArbeidspatroon</t>
  </si>
  <si>
    <t>Ploeg</t>
  </si>
  <si>
    <t>AfwijkendAantalUrenPerWeek</t>
  </si>
  <si>
    <t>Afwijkend_SVdagen_per_periode</t>
  </si>
  <si>
    <t>Basisloon</t>
  </si>
  <si>
    <t>BasisloonEenheid</t>
  </si>
  <si>
    <t>Nettoloon</t>
  </si>
  <si>
    <t>NettoloonEenheid</t>
  </si>
  <si>
    <t>Jaarloon</t>
  </si>
  <si>
    <t>ArbeidskortingToepassen</t>
  </si>
  <si>
    <t>VerzekerdWW</t>
  </si>
  <si>
    <t>VerzekerdWAO</t>
  </si>
  <si>
    <t>VerzekerdZW</t>
  </si>
  <si>
    <t>SoortZVW</t>
  </si>
  <si>
    <t>NominalePremie</t>
  </si>
  <si>
    <t>AanvullendePremie</t>
  </si>
  <si>
    <t>ExtraBijdrageWerkgever</t>
  </si>
  <si>
    <t>IbanNettoloon</t>
  </si>
  <si>
    <t>Woonplaats</t>
  </si>
  <si>
    <t>Type contract</t>
  </si>
  <si>
    <t>Bepaalde tijd</t>
  </si>
  <si>
    <t>Onbepaalde tijd</t>
  </si>
  <si>
    <t>Per periode</t>
  </si>
  <si>
    <t>IBAN</t>
  </si>
  <si>
    <t>Bruto/Netto</t>
  </si>
  <si>
    <t>Per periode/Per uur</t>
  </si>
  <si>
    <t>Achternaam (geboortenaam)</t>
  </si>
  <si>
    <t>Voorvoegsel partner</t>
  </si>
  <si>
    <t>Achternaam partner</t>
  </si>
  <si>
    <t>Man</t>
  </si>
  <si>
    <t>Profielen instellen</t>
  </si>
  <si>
    <t>To do:</t>
  </si>
  <si>
    <t>Personen auto van de werkgever</t>
  </si>
  <si>
    <t xml:space="preserve">  </t>
  </si>
  <si>
    <t>Bijtellingspercentage</t>
  </si>
  <si>
    <t>Kenteken</t>
  </si>
  <si>
    <t>Netto onkostenvergoeding</t>
  </si>
  <si>
    <t>Kilometers enkele reis</t>
  </si>
  <si>
    <t>Stagiair toelichting in dit blad</t>
  </si>
  <si>
    <t>Totaal</t>
  </si>
  <si>
    <t>Onderbouwing netto onkostenvergoeding</t>
  </si>
  <si>
    <t>Medewerker</t>
  </si>
  <si>
    <t>BSN</t>
  </si>
  <si>
    <t>Persoonsgegevens</t>
  </si>
  <si>
    <t>Onkostenvergoeding specificatie</t>
  </si>
  <si>
    <t>PC- en kantoorbenodigdheden</t>
  </si>
  <si>
    <t>Vakliteratuur</t>
  </si>
  <si>
    <t>Representatie</t>
  </si>
  <si>
    <t>Mobiele telefoon</t>
  </si>
  <si>
    <t>Internet</t>
  </si>
  <si>
    <t>Maaltijden en consumpties onderweg of op het werk</t>
  </si>
  <si>
    <t>Contributies</t>
  </si>
  <si>
    <t>Lidmaatschappen</t>
  </si>
  <si>
    <t>Werkkleding</t>
  </si>
  <si>
    <t>Koffiegelden</t>
  </si>
  <si>
    <t>Kosten met betrekking tot de auto van de zaak</t>
  </si>
  <si>
    <t>Kosten</t>
  </si>
  <si>
    <t>Controle</t>
  </si>
  <si>
    <t>Netto vergoeding</t>
  </si>
  <si>
    <t xml:space="preserve">    Bedrag</t>
  </si>
  <si>
    <t>OUDE REGELING</t>
  </si>
  <si>
    <t>Overige</t>
  </si>
  <si>
    <t>Toelichtingen:</t>
  </si>
  <si>
    <t>Overige opmerkingen:</t>
  </si>
  <si>
    <t>Stagiair:</t>
  </si>
  <si>
    <t>Een stagiair is een medewerker die geen loon ontvangt voor de verrichte werkzaamheden.</t>
  </si>
  <si>
    <t>Vaak wordt er wel een kleine bruto vergoeding per periode gegeven.</t>
  </si>
  <si>
    <t>Invullen:</t>
  </si>
  <si>
    <t>Vul het formulier in van boven naar beneden.</t>
  </si>
  <si>
    <t>U kunt gebruik maken van de TAB toets om van vak te wisselen.</t>
  </si>
  <si>
    <t>De rode lijn geeft aan dat dit verplichte velden zijn.</t>
  </si>
  <si>
    <t>Nadat u de verplichte gegevens juist heeft ingevuld zal de rode lijn groen worden.</t>
  </si>
  <si>
    <t>Verzending:</t>
  </si>
  <si>
    <t>info@rdn-salarisportaal.nl</t>
  </si>
  <si>
    <t>Mail:</t>
  </si>
  <si>
    <t>Telefoon:</t>
  </si>
  <si>
    <t>040-2070026</t>
  </si>
  <si>
    <t>bruto</t>
  </si>
  <si>
    <t>Fulltime</t>
  </si>
  <si>
    <t>Eigen bijdrage</t>
  </si>
  <si>
    <t>De keuzebalken dient u met de muis aan te klikken.</t>
  </si>
  <si>
    <t>Burgerlijke staat</t>
  </si>
  <si>
    <t>BankGiroRekeningnummerNettoloon</t>
  </si>
  <si>
    <t>Voorvoegsel(s)</t>
  </si>
  <si>
    <t>Afdeling</t>
  </si>
  <si>
    <t>Beroep of functie</t>
  </si>
  <si>
    <t>BSN of Sofinummer</t>
  </si>
  <si>
    <t>Werknemer is &gt;= 56 jaar en vanuit een bepaalde uitkeringssituatie in dienst?</t>
  </si>
  <si>
    <t>Aanstelling tot en met</t>
  </si>
  <si>
    <t>BBL</t>
  </si>
  <si>
    <t>Personeelsnummer wordt toegekend door RDN</t>
  </si>
  <si>
    <t>Sla het Excel blad op en verstuur deze als bijlage per mail naar: anita@rdn-accountants.nl</t>
  </si>
  <si>
    <t>anita@rdn-accountants.nl</t>
  </si>
  <si>
    <t>Contactgegevens RDN Accountants | Adviseurs BV: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</si>
</sst>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€&quot;\ * #,##0.00_-;_-&quot;€&quot;\ * #,##0.00\-;_-&quot;€&quot;\ * &quot;-&quot;??_-;_-@_-"/>
    <numFmt numFmtId="165" formatCode="dd/mm/yyyy"/>
    <numFmt numFmtId="166" formatCode="\&gt;"/>
    <numFmt numFmtId="167" formatCode="_ * #,##0.0\ &quot;km&quot;_ ;_ * \-#,##0.0_ ;_ * &quot;-&quot;??_ ;_ @_ "/>
    <numFmt numFmtId="168" formatCode="_*&quot;EUR&quot;\ #,##0.\-_ ;_ * \-#,##0_ ;_ * &quot;-&quot;??_ ;_ @_ 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20"/>
      <color rgb="FFFF000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rgb="FFC00000"/>
      <name val="Arial"/>
      <family val="2"/>
    </font>
    <font>
      <sz val="10"/>
      <color theme="1"/>
      <name val="Calibri"/>
      <family val="1"/>
      <scheme val="minor"/>
    </font>
    <font>
      <b/>
      <sz val="10"/>
      <name val="Arial"/>
      <family val="2"/>
    </font>
    <font>
      <sz val="10"/>
      <color rgb="FFFF0000"/>
      <name val="Arial"/>
      <family val="2"/>
    </font>
    <font>
      <sz val="16"/>
      <name val="Arial"/>
      <family val="2"/>
    </font>
    <font>
      <u/>
      <sz val="12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rgb="FFC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rgb="FFC00000"/>
      </left>
      <right/>
      <top style="thin">
        <color indexed="64"/>
      </top>
      <bottom/>
      <diagonal/>
    </border>
    <border>
      <left style="thick">
        <color rgb="FFC00000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6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0" fontId="11" fillId="0" borderId="0"/>
    <xf numFmtId="0" fontId="16" fillId="0" borderId="0" applyNumberForma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0" fontId="2" fillId="0" borderId="0" xfId="0" applyFont="1"/>
    <xf numFmtId="164" fontId="3" fillId="0" borderId="3" xfId="1" applyFont="1" applyBorder="1" applyProtection="1">
      <protection locked="0"/>
    </xf>
    <xf numFmtId="164" fontId="3" fillId="0" borderId="2" xfId="1" applyFont="1" applyBorder="1" applyProtection="1">
      <protection locked="0"/>
    </xf>
    <xf numFmtId="9" fontId="3" fillId="0" borderId="3" xfId="0" applyNumberFormat="1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 hidden="1"/>
    </xf>
    <xf numFmtId="0" fontId="7" fillId="0" borderId="0" xfId="0" applyFont="1" applyAlignment="1">
      <alignment vertical="top" textRotation="180" wrapText="1"/>
    </xf>
    <xf numFmtId="0" fontId="3" fillId="0" borderId="7" xfId="0" applyFont="1" applyBorder="1" applyAlignment="1" applyProtection="1">
      <alignment horizontal="left"/>
      <protection locked="0"/>
    </xf>
    <xf numFmtId="0" fontId="3" fillId="4" borderId="0" xfId="0" applyFont="1" applyFill="1"/>
    <xf numFmtId="0" fontId="3" fillId="0" borderId="2" xfId="0" applyFont="1" applyBorder="1" applyAlignment="1" applyProtection="1">
      <alignment horizontal="left"/>
      <protection locked="0"/>
    </xf>
    <xf numFmtId="164" fontId="0" fillId="0" borderId="0" xfId="1" applyFont="1"/>
    <xf numFmtId="0" fontId="5" fillId="0" borderId="0" xfId="0" applyFont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" fillId="3" borderId="0" xfId="0" applyFont="1" applyFill="1" applyProtection="1">
      <protection locked="0" hidden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2" borderId="0" xfId="0" applyFont="1" applyFill="1"/>
    <xf numFmtId="0" fontId="3" fillId="0" borderId="10" xfId="0" applyFont="1" applyBorder="1"/>
    <xf numFmtId="0" fontId="3" fillId="0" borderId="11" xfId="0" applyFont="1" applyBorder="1"/>
    <xf numFmtId="0" fontId="2" fillId="0" borderId="0" xfId="0" applyFont="1" applyAlignment="1">
      <alignment wrapText="1"/>
    </xf>
    <xf numFmtId="0" fontId="12" fillId="0" borderId="12" xfId="0" applyFont="1" applyBorder="1"/>
    <xf numFmtId="164" fontId="12" fillId="0" borderId="12" xfId="1" applyFont="1" applyBorder="1"/>
    <xf numFmtId="164" fontId="13" fillId="0" borderId="0" xfId="1" applyFont="1"/>
    <xf numFmtId="0" fontId="3" fillId="6" borderId="3" xfId="0" applyFont="1" applyFill="1" applyBorder="1"/>
    <xf numFmtId="0" fontId="3" fillId="6" borderId="2" xfId="0" applyFont="1" applyFill="1" applyBorder="1"/>
    <xf numFmtId="0" fontId="3" fillId="7" borderId="3" xfId="0" applyFont="1" applyFill="1" applyBorder="1" applyAlignment="1">
      <alignment horizontal="center"/>
    </xf>
    <xf numFmtId="0" fontId="1" fillId="0" borderId="0" xfId="2" applyProtection="1">
      <protection locked="0" hidden="1"/>
    </xf>
    <xf numFmtId="0" fontId="0" fillId="0" borderId="0" xfId="0" applyProtection="1">
      <protection locked="0" hidden="1"/>
    </xf>
    <xf numFmtId="14" fontId="1" fillId="0" borderId="0" xfId="2" applyNumberFormat="1" applyProtection="1">
      <protection locked="0" hidden="1"/>
    </xf>
    <xf numFmtId="0" fontId="3" fillId="0" borderId="0" xfId="0" applyFont="1" applyAlignment="1" applyProtection="1">
      <alignment horizontal="left" vertical="top"/>
      <protection locked="0" hidden="1"/>
    </xf>
    <xf numFmtId="167" fontId="3" fillId="0" borderId="3" xfId="0" applyNumberFormat="1" applyFont="1" applyBorder="1" applyAlignment="1" applyProtection="1">
      <alignment horizontal="left"/>
      <protection locked="0"/>
    </xf>
    <xf numFmtId="164" fontId="3" fillId="2" borderId="3" xfId="1" applyFont="1" applyFill="1" applyBorder="1" applyProtection="1"/>
    <xf numFmtId="0" fontId="3" fillId="8" borderId="0" xfId="0" applyFont="1" applyFill="1"/>
    <xf numFmtId="0" fontId="17" fillId="0" borderId="0" xfId="5" applyFont="1"/>
    <xf numFmtId="0" fontId="16" fillId="0" borderId="0" xfId="5"/>
    <xf numFmtId="0" fontId="3" fillId="0" borderId="2" xfId="0" applyFont="1" applyBorder="1"/>
    <xf numFmtId="0" fontId="3" fillId="5" borderId="0" xfId="0" applyFont="1" applyFill="1" applyProtection="1">
      <protection locked="0" hidden="1"/>
    </xf>
    <xf numFmtId="9" fontId="3" fillId="0" borderId="0" xfId="3" applyFont="1" applyProtection="1">
      <protection locked="0" hidden="1"/>
    </xf>
    <xf numFmtId="164" fontId="3" fillId="0" borderId="2" xfId="1" applyFont="1" applyBorder="1" applyProtection="1"/>
    <xf numFmtId="164" fontId="0" fillId="0" borderId="0" xfId="1" applyFont="1" applyProtection="1">
      <protection locked="0"/>
    </xf>
    <xf numFmtId="49" fontId="3" fillId="0" borderId="3" xfId="0" applyNumberFormat="1" applyFont="1" applyBorder="1" applyAlignment="1" applyProtection="1">
      <alignment horizontal="left"/>
      <protection locked="0"/>
    </xf>
    <xf numFmtId="16" fontId="3" fillId="0" borderId="0" xfId="0" applyNumberFormat="1" applyFont="1"/>
    <xf numFmtId="49" fontId="3" fillId="0" borderId="0" xfId="0" applyNumberFormat="1" applyFont="1"/>
    <xf numFmtId="0" fontId="3" fillId="0" borderId="2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center"/>
      <protection locked="0"/>
    </xf>
    <xf numFmtId="166" fontId="3" fillId="0" borderId="2" xfId="0" applyNumberFormat="1" applyFont="1" applyBorder="1" applyAlignment="1" applyProtection="1">
      <alignment horizontal="left"/>
      <protection locked="0"/>
    </xf>
    <xf numFmtId="0" fontId="7" fillId="0" borderId="0" xfId="0" applyFont="1" applyAlignment="1">
      <alignment horizontal="center" vertical="top" textRotation="180" wrapText="1"/>
    </xf>
    <xf numFmtId="0" fontId="5" fillId="2" borderId="8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165" fontId="3" fillId="0" borderId="2" xfId="0" applyNumberFormat="1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9" fontId="3" fillId="0" borderId="0" xfId="3" applyFont="1" applyBorder="1" applyAlignment="1">
      <alignment horizontal="left"/>
    </xf>
    <xf numFmtId="0" fontId="3" fillId="0" borderId="0" xfId="0" applyFont="1" applyAlignment="1">
      <alignment horizontal="left"/>
    </xf>
    <xf numFmtId="165" fontId="3" fillId="0" borderId="3" xfId="0" applyNumberFormat="1" applyFont="1" applyBorder="1" applyAlignment="1" applyProtection="1">
      <alignment horizontal="left"/>
      <protection locked="0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10" fillId="0" borderId="0" xfId="0" applyFont="1" applyAlignment="1">
      <alignment horizontal="left" vertical="top" wrapText="1"/>
    </xf>
    <xf numFmtId="168" fontId="3" fillId="0" borderId="2" xfId="1" applyNumberFormat="1" applyFont="1" applyBorder="1" applyAlignment="1" applyProtection="1">
      <alignment horizontal="left" vertical="top" readingOrder="2"/>
      <protection locked="0"/>
    </xf>
    <xf numFmtId="0" fontId="15" fillId="0" borderId="13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15" fillId="0" borderId="14" xfId="0" applyFont="1" applyBorder="1" applyAlignment="1" applyProtection="1">
      <alignment horizontal="left" vertical="top" wrapText="1"/>
      <protection locked="0"/>
    </xf>
    <xf numFmtId="0" fontId="15" fillId="0" borderId="15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16" xfId="0" applyFont="1" applyBorder="1" applyAlignment="1" applyProtection="1">
      <alignment horizontal="left" vertical="top" wrapText="1"/>
      <protection locked="0"/>
    </xf>
    <xf numFmtId="0" fontId="15" fillId="0" borderId="5" xfId="0" applyFont="1" applyBorder="1" applyAlignment="1" applyProtection="1">
      <alignment horizontal="left" vertical="top" wrapText="1"/>
      <protection locked="0"/>
    </xf>
    <xf numFmtId="0" fontId="15" fillId="0" borderId="3" xfId="0" applyFont="1" applyBorder="1" applyAlignment="1" applyProtection="1">
      <alignment horizontal="left" vertical="top" wrapText="1"/>
      <protection locked="0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8" fillId="7" borderId="0" xfId="0" applyFont="1" applyFill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</cellXfs>
  <cellStyles count="6">
    <cellStyle name="Hyperlink" xfId="5" builtinId="8"/>
    <cellStyle name="Procent" xfId="3" builtinId="5"/>
    <cellStyle name="Standaard" xfId="0" builtinId="0"/>
    <cellStyle name="Standaard 2" xfId="4" xr:uid="{00000000-0005-0000-0000-000003000000}"/>
    <cellStyle name="Standaard_Import" xfId="2" xr:uid="{00000000-0005-0000-0000-000004000000}"/>
    <cellStyle name="Valuta" xfId="1" builtinId="4"/>
  </cellStyles>
  <dxfs count="46">
    <dxf>
      <font>
        <color rgb="FF00B050"/>
      </font>
    </dxf>
    <dxf>
      <font>
        <color rgb="FF00B050"/>
      </font>
    </dxf>
    <dxf>
      <font>
        <b val="0"/>
        <i val="0"/>
        <u val="none"/>
        <color rgb="FF00B050"/>
      </font>
      <fill>
        <patternFill patternType="none">
          <bgColor auto="1"/>
        </patternFill>
      </fill>
    </dxf>
    <dxf>
      <border>
        <left style="thin">
          <color rgb="FF00B050"/>
        </left>
        <vertical/>
        <horizontal/>
      </border>
    </dxf>
    <dxf>
      <border>
        <left style="thin">
          <color rgb="FF00B050"/>
        </left>
        <vertical/>
        <horizontal/>
      </border>
    </dxf>
    <dxf>
      <font>
        <strike/>
        <color rgb="FFC00000"/>
      </font>
    </dxf>
    <dxf>
      <font>
        <strike/>
        <color rgb="FFC00000"/>
      </font>
    </dxf>
    <dxf>
      <font>
        <strike/>
        <color rgb="FFC00000"/>
      </font>
    </dxf>
    <dxf>
      <font>
        <strike/>
        <color rgb="FFC00000"/>
      </font>
    </dxf>
    <dxf>
      <font>
        <strike/>
        <color rgb="FFC00000"/>
      </font>
    </dxf>
    <dxf>
      <font>
        <strike/>
        <color rgb="FFC00000"/>
      </font>
    </dxf>
    <dxf>
      <font>
        <strike/>
        <color rgb="FFC00000"/>
      </font>
    </dxf>
    <dxf>
      <font>
        <strike/>
        <color rgb="FFC00000"/>
      </font>
    </dxf>
    <dxf>
      <font>
        <strike/>
        <color rgb="FFC00000"/>
      </font>
    </dxf>
    <dxf>
      <font>
        <strike/>
        <color rgb="FFC00000"/>
      </font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  <border>
        <right/>
        <vertical/>
        <horizontal/>
      </border>
    </dxf>
    <dxf>
      <fill>
        <patternFill>
          <bgColor rgb="FF00B050"/>
        </patternFill>
      </fill>
      <border>
        <right style="thin">
          <color rgb="FF00B050"/>
        </right>
        <vertical/>
        <horizontal/>
      </border>
    </dxf>
  </dxfs>
  <tableStyles count="0" defaultTableStyle="TableStyleMedium9" defaultPivotStyle="PivotStyleLight16"/>
  <colors>
    <mruColors>
      <color rgb="FFE0EB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Style="combo" dx="16" fmlaLink="Import!$R$2" fmlaRange="$I$2:$I$3" noThreeD="1" sel="1" val="0"/>
</file>

<file path=xl/ctrlProps/ctrlProp10.xml><?xml version="1.0" encoding="utf-8"?>
<formControlPr xmlns="http://schemas.microsoft.com/office/spreadsheetml/2009/9/main" objectType="Drop" dropStyle="combo" dx="16" fmlaRange="$H$7:$H$8" noThreeD="1" sel="2" val="0"/>
</file>

<file path=xl/ctrlProps/ctrlProp11.xml><?xml version="1.0" encoding="utf-8"?>
<formControlPr xmlns="http://schemas.microsoft.com/office/spreadsheetml/2009/9/main" objectType="Drop" dropStyle="combo" dx="16" fmlaLink="$L$27" fmlaRange="$I$9:$I$10" noThreeD="1" sel="1" val="0"/>
</file>

<file path=xl/ctrlProps/ctrlProp12.xml><?xml version="1.0" encoding="utf-8"?>
<formControlPr xmlns="http://schemas.microsoft.com/office/spreadsheetml/2009/9/main" objectType="Drop" dropStyle="combo" dx="16" fmlaLink="$L$37" fmlaRange="$I$12:$I$20" noThreeD="1" sel="7" val="0"/>
</file>

<file path=xl/ctrlProps/ctrlProp13.xml><?xml version="1.0" encoding="utf-8"?>
<formControlPr xmlns="http://schemas.microsoft.com/office/spreadsheetml/2009/9/main" objectType="Drop" dropStyle="combo" dx="16" fmlaLink="$L$32" fmlaRange="$H$7:$H$8" noThreeD="1" sel="2" val="0"/>
</file>

<file path=xl/ctrlProps/ctrlProp14.xml><?xml version="1.0" encoding="utf-8"?>
<formControlPr xmlns="http://schemas.microsoft.com/office/spreadsheetml/2009/9/main" objectType="Drop" dropStyle="combo" dx="16" fmlaLink="$L$41" fmlaRange="$H$7:$H$8" noThreeD="1" sel="2" val="0"/>
</file>

<file path=xl/ctrlProps/ctrlProp15.xml><?xml version="1.0" encoding="utf-8"?>
<formControlPr xmlns="http://schemas.microsoft.com/office/spreadsheetml/2009/9/main" objectType="Drop" dropStyle="combo" dx="16" fmlaRange="$H$7:$H$8" noThreeD="1" sel="2" val="0"/>
</file>

<file path=xl/ctrlProps/ctrlProp2.xml><?xml version="1.0" encoding="utf-8"?>
<formControlPr xmlns="http://schemas.microsoft.com/office/spreadsheetml/2009/9/main" objectType="Drop" dropStyle="combo" dx="16" fmlaLink="Import!$V$2" fmlaRange="$H$2:$H$3" noThreeD="1" sel="1" val="0"/>
</file>

<file path=xl/ctrlProps/ctrlProp3.xml><?xml version="1.0" encoding="utf-8"?>
<formControlPr xmlns="http://schemas.microsoft.com/office/spreadsheetml/2009/9/main" objectType="Drop" dropStyle="combo" dx="16" fmlaLink="Digitaal!$N$23" fmlaRange="$H$4:$H$5" noThreeD="1" sel="2" val="0"/>
</file>

<file path=xl/ctrlProps/ctrlProp4.xml><?xml version="1.0" encoding="utf-8"?>
<formControlPr xmlns="http://schemas.microsoft.com/office/spreadsheetml/2009/9/main" objectType="Drop" dropStyle="combo" dx="16" fmlaLink="$L$25" fmlaRange="$H$7:$H$8" noThreeD="1" sel="2" val="0"/>
</file>

<file path=xl/ctrlProps/ctrlProp5.xml><?xml version="1.0" encoding="utf-8"?>
<formControlPr xmlns="http://schemas.microsoft.com/office/spreadsheetml/2009/9/main" objectType="Drop" dropStyle="combo" dx="16" fmlaLink="$L$29" fmlaRange="$H$9:$H$12" noThreeD="1" sel="2" val="0"/>
</file>

<file path=xl/ctrlProps/ctrlProp6.xml><?xml version="1.0" encoding="utf-8"?>
<formControlPr xmlns="http://schemas.microsoft.com/office/spreadsheetml/2009/9/main" objectType="Drop" dropStyle="combo" dx="16" fmlaLink="$L$32" fmlaRange="$H$7:$H$8" noThreeD="1" sel="2" val="0"/>
</file>

<file path=xl/ctrlProps/ctrlProp7.xml><?xml version="1.0" encoding="utf-8"?>
<formControlPr xmlns="http://schemas.microsoft.com/office/spreadsheetml/2009/9/main" objectType="Drop" dropStyle="combo" dx="16" fmlaLink="$L$33" fmlaRange="$H$7:$H$8" noThreeD="1" sel="2" val="0"/>
</file>

<file path=xl/ctrlProps/ctrlProp8.xml><?xml version="1.0" encoding="utf-8"?>
<formControlPr xmlns="http://schemas.microsoft.com/office/spreadsheetml/2009/9/main" objectType="Drop" dropStyle="combo" dx="16" fmlaLink="$L$34" fmlaRange="$H$7:$H$8" noThreeD="1" sel="2" val="0"/>
</file>

<file path=xl/ctrlProps/ctrlProp9.xml><?xml version="1.0" encoding="utf-8"?>
<formControlPr xmlns="http://schemas.microsoft.com/office/spreadsheetml/2009/9/main" objectType="Drop" dropStyle="combo" dx="16" fmlaRange="$H$7:$H$8" noThreeD="1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9525</xdr:rowOff>
        </xdr:from>
        <xdr:to>
          <xdr:col>3</xdr:col>
          <xdr:colOff>0</xdr:colOff>
          <xdr:row>13</xdr:row>
          <xdr:rowOff>9525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9525</xdr:rowOff>
        </xdr:from>
        <xdr:to>
          <xdr:col>3</xdr:col>
          <xdr:colOff>0</xdr:colOff>
          <xdr:row>14</xdr:row>
          <xdr:rowOff>9525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885825</xdr:colOff>
          <xdr:row>22</xdr:row>
          <xdr:rowOff>9525</xdr:rowOff>
        </xdr:from>
        <xdr:to>
          <xdr:col>5</xdr:col>
          <xdr:colOff>0</xdr:colOff>
          <xdr:row>23</xdr:row>
          <xdr:rowOff>9525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24</xdr:row>
          <xdr:rowOff>9525</xdr:rowOff>
        </xdr:from>
        <xdr:to>
          <xdr:col>2</xdr:col>
          <xdr:colOff>895350</xdr:colOff>
          <xdr:row>25</xdr:row>
          <xdr:rowOff>9525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28</xdr:row>
          <xdr:rowOff>9525</xdr:rowOff>
        </xdr:from>
        <xdr:to>
          <xdr:col>3</xdr:col>
          <xdr:colOff>0</xdr:colOff>
          <xdr:row>29</xdr:row>
          <xdr:rowOff>9525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9525</xdr:rowOff>
        </xdr:from>
        <xdr:to>
          <xdr:col>2</xdr:col>
          <xdr:colOff>895350</xdr:colOff>
          <xdr:row>37</xdr:row>
          <xdr:rowOff>9525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</xdr:row>
          <xdr:rowOff>9525</xdr:rowOff>
        </xdr:from>
        <xdr:to>
          <xdr:col>2</xdr:col>
          <xdr:colOff>895350</xdr:colOff>
          <xdr:row>33</xdr:row>
          <xdr:rowOff>9525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</xdr:row>
          <xdr:rowOff>9525</xdr:rowOff>
        </xdr:from>
        <xdr:to>
          <xdr:col>2</xdr:col>
          <xdr:colOff>895350</xdr:colOff>
          <xdr:row>34</xdr:row>
          <xdr:rowOff>9525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52</xdr:row>
          <xdr:rowOff>9525</xdr:rowOff>
        </xdr:from>
        <xdr:to>
          <xdr:col>4</xdr:col>
          <xdr:colOff>1438275</xdr:colOff>
          <xdr:row>53</xdr:row>
          <xdr:rowOff>9525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54</xdr:row>
          <xdr:rowOff>0</xdr:rowOff>
        </xdr:from>
        <xdr:to>
          <xdr:col>4</xdr:col>
          <xdr:colOff>1438275</xdr:colOff>
          <xdr:row>55</xdr:row>
          <xdr:rowOff>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9525</xdr:rowOff>
        </xdr:from>
        <xdr:to>
          <xdr:col>3</xdr:col>
          <xdr:colOff>0</xdr:colOff>
          <xdr:row>27</xdr:row>
          <xdr:rowOff>9525</xdr:rowOff>
        </xdr:to>
        <xdr:sp macro="" textlink="">
          <xdr:nvSpPr>
            <xdr:cNvPr id="1047" name="Drop Dow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9525</xdr:rowOff>
        </xdr:from>
        <xdr:to>
          <xdr:col>2</xdr:col>
          <xdr:colOff>895350</xdr:colOff>
          <xdr:row>37</xdr:row>
          <xdr:rowOff>9525</xdr:rowOff>
        </xdr:to>
        <xdr:sp macro="" textlink="">
          <xdr:nvSpPr>
            <xdr:cNvPr id="1048" name="Drop Dow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31</xdr:row>
          <xdr:rowOff>9525</xdr:rowOff>
        </xdr:from>
        <xdr:to>
          <xdr:col>2</xdr:col>
          <xdr:colOff>895350</xdr:colOff>
          <xdr:row>32</xdr:row>
          <xdr:rowOff>9525</xdr:rowOff>
        </xdr:to>
        <xdr:sp macro="" textlink="">
          <xdr:nvSpPr>
            <xdr:cNvPr id="1049" name="Drop Dow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</xdr:row>
          <xdr:rowOff>9525</xdr:rowOff>
        </xdr:from>
        <xdr:to>
          <xdr:col>2</xdr:col>
          <xdr:colOff>895350</xdr:colOff>
          <xdr:row>41</xdr:row>
          <xdr:rowOff>9525</xdr:rowOff>
        </xdr:to>
        <xdr:sp macro="" textlink="">
          <xdr:nvSpPr>
            <xdr:cNvPr id="1050" name="Drop Dow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55</xdr:row>
          <xdr:rowOff>0</xdr:rowOff>
        </xdr:from>
        <xdr:to>
          <xdr:col>4</xdr:col>
          <xdr:colOff>1438275</xdr:colOff>
          <xdr:row>56</xdr:row>
          <xdr:rowOff>0</xdr:rowOff>
        </xdr:to>
        <xdr:sp macro="" textlink="">
          <xdr:nvSpPr>
            <xdr:cNvPr id="1055" name="Drop Dow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20</xdr:col>
      <xdr:colOff>857250</xdr:colOff>
      <xdr:row>1</xdr:row>
      <xdr:rowOff>38100</xdr:rowOff>
    </xdr:from>
    <xdr:to>
      <xdr:col>22</xdr:col>
      <xdr:colOff>4408932</xdr:colOff>
      <xdr:row>10</xdr:row>
      <xdr:rowOff>139827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6195322E-80AC-7396-1C6B-DC915819E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8725" y="238125"/>
          <a:ext cx="5285232" cy="1901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" Type="http://schemas.openxmlformats.org/officeDocument/2006/relationships/hyperlink" Target="mailto:anita@rdn-accountants.nl" TargetMode="External"/><Relationship Id="rId16" Type="http://schemas.openxmlformats.org/officeDocument/2006/relationships/ctrlProp" Target="../ctrlProps/ctrlProp11.xml"/><Relationship Id="rId20" Type="http://schemas.openxmlformats.org/officeDocument/2006/relationships/ctrlProp" Target="../ctrlProps/ctrlProp15.xml"/><Relationship Id="rId1" Type="http://schemas.openxmlformats.org/officeDocument/2006/relationships/hyperlink" Target="mailto:info@rdn-salarisportaal.nl?subject=Aanmelding%20nieuwe%20werknemer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10" Type="http://schemas.openxmlformats.org/officeDocument/2006/relationships/ctrlProp" Target="../ctrlProps/ctrlProp5.xml"/><Relationship Id="rId19" Type="http://schemas.openxmlformats.org/officeDocument/2006/relationships/ctrlProp" Target="../ctrlProps/ctrlProp14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AD75"/>
  <sheetViews>
    <sheetView showGridLines="0" tabSelected="1" zoomScaleNormal="100" workbookViewId="0">
      <selection activeCell="C38" sqref="C38"/>
    </sheetView>
  </sheetViews>
  <sheetFormatPr defaultColWidth="9.140625" defaultRowHeight="15" x14ac:dyDescent="0.2"/>
  <cols>
    <col min="1" max="1" width="0.42578125" style="1" customWidth="1"/>
    <col min="2" max="2" width="43.7109375" style="1" customWidth="1"/>
    <col min="3" max="3" width="25.85546875" style="1" customWidth="1"/>
    <col min="4" max="4" width="13.42578125" style="1" customWidth="1"/>
    <col min="5" max="5" width="23.42578125" style="1" customWidth="1"/>
    <col min="6" max="6" width="13" style="1" customWidth="1"/>
    <col min="7" max="9" width="13" style="1" hidden="1" customWidth="1"/>
    <col min="10" max="19" width="13" style="6" hidden="1" customWidth="1"/>
    <col min="20" max="20" width="13" style="1" hidden="1" customWidth="1"/>
    <col min="21" max="22" width="13" style="1" customWidth="1"/>
    <col min="23" max="23" width="90.42578125" style="1" customWidth="1"/>
    <col min="24" max="16384" width="9.140625" style="1"/>
  </cols>
  <sheetData>
    <row r="1" spans="1:23" ht="15.75" customHeight="1" x14ac:dyDescent="0.25">
      <c r="B1" s="53" t="s">
        <v>18</v>
      </c>
      <c r="C1" s="53"/>
      <c r="D1" s="53"/>
      <c r="E1" s="54"/>
      <c r="F1" s="51" t="str">
        <f>IF(R39=35,"   Gereed voor verzending.","   Het formulier kan niet worden verwerkt. Niet alle verplichte velden zijn ingevuld.")</f>
        <v xml:space="preserve">   Het formulier kan niet worden verwerkt. Niet alle verplichte velden zijn ingevuld.</v>
      </c>
      <c r="G1" s="6"/>
      <c r="H1" s="6"/>
      <c r="I1" s="6"/>
    </row>
    <row r="2" spans="1:23" ht="15.75" customHeight="1" x14ac:dyDescent="0.2">
      <c r="A2" s="37"/>
      <c r="B2" s="1" t="s">
        <v>3</v>
      </c>
      <c r="C2" s="49" t="s">
        <v>163</v>
      </c>
      <c r="D2" s="49"/>
      <c r="E2" s="49"/>
      <c r="F2" s="51"/>
      <c r="G2" s="6"/>
      <c r="H2" s="6" t="s">
        <v>16</v>
      </c>
      <c r="I2" s="6" t="s">
        <v>102</v>
      </c>
      <c r="J2" s="6" t="s">
        <v>19</v>
      </c>
    </row>
    <row r="3" spans="1:23" ht="15.75" customHeight="1" x14ac:dyDescent="0.2">
      <c r="A3" s="9"/>
      <c r="B3" s="1" t="s">
        <v>99</v>
      </c>
      <c r="C3" s="48"/>
      <c r="D3" s="48"/>
      <c r="E3" s="48"/>
      <c r="F3" s="51"/>
      <c r="G3" s="6"/>
      <c r="H3" s="6" t="s">
        <v>17</v>
      </c>
      <c r="I3" s="6" t="s">
        <v>15</v>
      </c>
      <c r="J3" s="6" t="s">
        <v>20</v>
      </c>
      <c r="R3" s="6">
        <f t="shared" ref="R3:R20" si="0">IF(C3=0,0,1)</f>
        <v>0</v>
      </c>
    </row>
    <row r="4" spans="1:23" ht="15.75" customHeight="1" x14ac:dyDescent="0.2">
      <c r="A4" s="9"/>
      <c r="B4" s="1" t="s">
        <v>10</v>
      </c>
      <c r="C4" s="50"/>
      <c r="D4" s="50"/>
      <c r="E4" s="50"/>
      <c r="F4" s="51"/>
      <c r="G4" s="6"/>
      <c r="H4" s="6" t="s">
        <v>95</v>
      </c>
      <c r="I4" s="34"/>
      <c r="R4" s="6">
        <f>IF(MID(C4,2,1)=".",0,IF(C4=0,0,1))</f>
        <v>0</v>
      </c>
    </row>
    <row r="5" spans="1:23" ht="15.75" customHeight="1" x14ac:dyDescent="0.2">
      <c r="B5" s="1" t="s">
        <v>156</v>
      </c>
      <c r="C5" s="48"/>
      <c r="D5" s="48"/>
      <c r="E5" s="48"/>
      <c r="F5" s="51"/>
      <c r="G5" s="6"/>
      <c r="H5" s="6" t="s">
        <v>24</v>
      </c>
      <c r="I5" s="6"/>
    </row>
    <row r="6" spans="1:23" ht="15.75" customHeight="1" x14ac:dyDescent="0.2">
      <c r="A6" s="9"/>
      <c r="B6" s="1" t="s">
        <v>41</v>
      </c>
      <c r="C6" s="48"/>
      <c r="D6" s="48"/>
      <c r="E6" s="48"/>
      <c r="F6" s="51"/>
      <c r="G6" s="6"/>
      <c r="H6" s="6"/>
      <c r="I6" s="6"/>
      <c r="R6" s="6">
        <f t="shared" si="0"/>
        <v>0</v>
      </c>
    </row>
    <row r="7" spans="1:23" ht="15.75" customHeight="1" x14ac:dyDescent="0.2">
      <c r="A7" s="9"/>
      <c r="B7" s="1" t="s">
        <v>43</v>
      </c>
      <c r="C7" s="8"/>
      <c r="D7" s="22" t="s">
        <v>44</v>
      </c>
      <c r="E7" s="45"/>
      <c r="F7" s="51"/>
      <c r="G7" s="6"/>
      <c r="H7" s="6" t="s">
        <v>25</v>
      </c>
      <c r="I7" s="6"/>
      <c r="R7" s="6">
        <f t="shared" si="0"/>
        <v>0</v>
      </c>
      <c r="S7" s="6">
        <f>IF(E7=0,0,1)</f>
        <v>0</v>
      </c>
    </row>
    <row r="8" spans="1:23" ht="15.75" customHeight="1" x14ac:dyDescent="0.2">
      <c r="A8" s="9"/>
      <c r="B8" s="1" t="s">
        <v>46</v>
      </c>
      <c r="C8" s="8"/>
      <c r="D8" s="23" t="s">
        <v>91</v>
      </c>
      <c r="E8" s="10"/>
      <c r="F8" s="51"/>
      <c r="G8" s="6"/>
      <c r="H8" s="6" t="s">
        <v>26</v>
      </c>
      <c r="I8" s="6">
        <f>IF(L29=1,5,IF(L29=4,5,C30))</f>
        <v>0</v>
      </c>
      <c r="R8" s="6">
        <f t="shared" si="0"/>
        <v>0</v>
      </c>
      <c r="S8" s="6">
        <f>IF(E8=0,0,1)</f>
        <v>0</v>
      </c>
    </row>
    <row r="9" spans="1:23" ht="15.75" customHeight="1" x14ac:dyDescent="0.2">
      <c r="A9" s="9"/>
      <c r="B9" s="1" t="s">
        <v>48</v>
      </c>
      <c r="C9" s="48"/>
      <c r="D9" s="56"/>
      <c r="E9" s="48"/>
      <c r="F9" s="51"/>
      <c r="G9" s="6"/>
      <c r="H9" s="6" t="s">
        <v>151</v>
      </c>
      <c r="I9" s="6" t="s">
        <v>94</v>
      </c>
      <c r="R9" s="6">
        <f t="shared" si="0"/>
        <v>0</v>
      </c>
    </row>
    <row r="10" spans="1:23" ht="15.75" customHeight="1" x14ac:dyDescent="0.2">
      <c r="A10" s="9"/>
      <c r="B10" s="1" t="s">
        <v>53</v>
      </c>
      <c r="C10" s="48"/>
      <c r="D10" s="56"/>
      <c r="E10" s="48"/>
      <c r="F10" s="51"/>
      <c r="G10" s="6"/>
      <c r="H10" s="6" t="s">
        <v>28</v>
      </c>
      <c r="I10" s="6" t="s">
        <v>93</v>
      </c>
      <c r="R10" s="6">
        <f t="shared" si="0"/>
        <v>0</v>
      </c>
    </row>
    <row r="11" spans="1:23" ht="15.75" customHeight="1" x14ac:dyDescent="0.2">
      <c r="A11" s="9"/>
      <c r="B11" s="1" t="s">
        <v>0</v>
      </c>
      <c r="C11" s="55"/>
      <c r="D11" s="59"/>
      <c r="E11" s="55"/>
      <c r="F11" s="51"/>
      <c r="G11" s="6"/>
      <c r="H11" s="6" t="s">
        <v>29</v>
      </c>
      <c r="I11" s="6"/>
      <c r="R11" s="6">
        <f t="shared" si="0"/>
        <v>0</v>
      </c>
    </row>
    <row r="12" spans="1:23" ht="15.75" customHeight="1" x14ac:dyDescent="0.2">
      <c r="A12" s="9"/>
      <c r="B12" s="1" t="s">
        <v>1</v>
      </c>
      <c r="C12" s="55"/>
      <c r="D12" s="55"/>
      <c r="E12" s="55"/>
      <c r="F12" s="51"/>
      <c r="G12" s="6"/>
      <c r="H12" s="6" t="s">
        <v>38</v>
      </c>
      <c r="I12" s="42">
        <v>0</v>
      </c>
      <c r="R12" s="6">
        <f t="shared" si="0"/>
        <v>0</v>
      </c>
    </row>
    <row r="13" spans="1:23" ht="15.75" customHeight="1" x14ac:dyDescent="0.25">
      <c r="A13" s="9"/>
      <c r="B13" s="1" t="s">
        <v>2</v>
      </c>
      <c r="C13" s="58"/>
      <c r="D13" s="58"/>
      <c r="E13" s="58"/>
      <c r="F13" s="51"/>
      <c r="G13" s="6"/>
      <c r="H13" s="1" t="s">
        <v>162</v>
      </c>
      <c r="I13" s="42">
        <v>0.04</v>
      </c>
      <c r="R13" s="6">
        <f>IF(Import!R2&gt;0,1,0)</f>
        <v>1</v>
      </c>
      <c r="V13" s="12" t="s">
        <v>135</v>
      </c>
    </row>
    <row r="14" spans="1:23" ht="15.75" customHeight="1" x14ac:dyDescent="0.2">
      <c r="A14" s="9"/>
      <c r="B14" s="1" t="s">
        <v>154</v>
      </c>
      <c r="C14" s="58"/>
      <c r="D14" s="58"/>
      <c r="E14" s="58"/>
      <c r="F14" s="51"/>
      <c r="G14" s="6"/>
      <c r="H14" s="6" t="s">
        <v>36</v>
      </c>
      <c r="I14" s="42">
        <v>7.0000000000000007E-2</v>
      </c>
      <c r="L14" s="41" t="s">
        <v>104</v>
      </c>
      <c r="R14" s="6">
        <f>IF(Import!V2&gt;0,1,0)</f>
        <v>1</v>
      </c>
      <c r="V14" s="1" t="s">
        <v>140</v>
      </c>
      <c r="W14" s="1" t="s">
        <v>141</v>
      </c>
    </row>
    <row r="15" spans="1:23" ht="15.75" customHeight="1" x14ac:dyDescent="0.2">
      <c r="A15" s="9"/>
      <c r="B15" s="1" t="s">
        <v>101</v>
      </c>
      <c r="C15" s="56"/>
      <c r="D15" s="56"/>
      <c r="E15" s="56"/>
      <c r="F15" s="51"/>
      <c r="G15" s="6"/>
      <c r="H15" s="6" t="s">
        <v>23</v>
      </c>
      <c r="I15" s="42">
        <v>0.14000000000000001</v>
      </c>
      <c r="L15" s="6" t="s">
        <v>103</v>
      </c>
      <c r="R15" s="6">
        <f>IF(Import!V2=1,1,IF(C15=0,0,1))</f>
        <v>1</v>
      </c>
      <c r="W15" s="1" t="s">
        <v>142</v>
      </c>
    </row>
    <row r="16" spans="1:23" ht="15.75" customHeight="1" x14ac:dyDescent="0.2">
      <c r="B16" s="1" t="s">
        <v>100</v>
      </c>
      <c r="C16" s="48"/>
      <c r="D16" s="48"/>
      <c r="E16" s="48"/>
      <c r="F16" s="51"/>
      <c r="G16" s="6"/>
      <c r="H16" s="6" t="s">
        <v>22</v>
      </c>
      <c r="I16" s="42">
        <v>0.2</v>
      </c>
      <c r="L16" s="6" t="s">
        <v>111</v>
      </c>
      <c r="W16" s="1" t="s">
        <v>153</v>
      </c>
    </row>
    <row r="17" spans="1:30" ht="15.75" customHeight="1" x14ac:dyDescent="0.2">
      <c r="A17" s="9"/>
      <c r="B17" s="1" t="s">
        <v>159</v>
      </c>
      <c r="C17" s="48"/>
      <c r="D17" s="48"/>
      <c r="E17" s="48"/>
      <c r="F17" s="51"/>
      <c r="G17" s="6"/>
      <c r="H17" s="6" t="s">
        <v>21</v>
      </c>
      <c r="I17" s="42">
        <v>0.21</v>
      </c>
      <c r="R17" s="6">
        <f t="shared" si="0"/>
        <v>0</v>
      </c>
      <c r="W17" s="1" t="s">
        <v>143</v>
      </c>
    </row>
    <row r="18" spans="1:30" ht="15.75" customHeight="1" x14ac:dyDescent="0.2">
      <c r="A18" s="9"/>
      <c r="B18" s="1" t="s">
        <v>96</v>
      </c>
      <c r="C18" s="48"/>
      <c r="D18" s="48"/>
      <c r="E18" s="48"/>
      <c r="F18" s="51"/>
      <c r="G18" s="6"/>
      <c r="H18" s="6"/>
      <c r="I18" s="42">
        <v>0.22</v>
      </c>
      <c r="R18" s="6">
        <f t="shared" si="0"/>
        <v>0</v>
      </c>
      <c r="W18" s="1" t="s">
        <v>144</v>
      </c>
    </row>
    <row r="19" spans="1:30" ht="15.75" customHeight="1" x14ac:dyDescent="0.2">
      <c r="A19" s="9"/>
      <c r="B19" s="1" t="s">
        <v>158</v>
      </c>
      <c r="C19" s="48"/>
      <c r="D19" s="48"/>
      <c r="E19" s="48"/>
      <c r="F19" s="51"/>
      <c r="G19" s="6"/>
      <c r="H19" s="6"/>
      <c r="I19" s="42">
        <v>0.25</v>
      </c>
      <c r="R19" s="6">
        <f t="shared" si="0"/>
        <v>0</v>
      </c>
    </row>
    <row r="20" spans="1:30" ht="15.75" customHeight="1" x14ac:dyDescent="0.2">
      <c r="A20" s="9"/>
      <c r="B20" s="1" t="s">
        <v>14</v>
      </c>
      <c r="C20" s="48"/>
      <c r="D20" s="48"/>
      <c r="E20" s="48"/>
      <c r="F20" s="51"/>
      <c r="G20" s="6"/>
      <c r="H20" s="6"/>
      <c r="I20" s="42">
        <v>0.35</v>
      </c>
      <c r="R20" s="6">
        <f t="shared" si="0"/>
        <v>0</v>
      </c>
      <c r="V20" s="1" t="s">
        <v>137</v>
      </c>
      <c r="W20" s="1" t="s">
        <v>138</v>
      </c>
    </row>
    <row r="21" spans="1:30" ht="15.75" customHeight="1" x14ac:dyDescent="0.2">
      <c r="B21" s="1" t="s">
        <v>157</v>
      </c>
      <c r="C21" s="48"/>
      <c r="D21" s="48"/>
      <c r="E21" s="48"/>
      <c r="F21" s="51"/>
      <c r="G21" s="6"/>
      <c r="H21" s="6"/>
      <c r="W21" s="1" t="s">
        <v>139</v>
      </c>
    </row>
    <row r="22" spans="1:30" ht="15.75" customHeight="1" x14ac:dyDescent="0.25">
      <c r="B22" s="52" t="s">
        <v>5</v>
      </c>
      <c r="C22" s="53"/>
      <c r="D22" s="53"/>
      <c r="E22" s="53"/>
      <c r="F22" s="51"/>
      <c r="G22" s="6"/>
      <c r="H22" s="6"/>
      <c r="I22" s="6"/>
      <c r="L22" s="6" t="s">
        <v>97</v>
      </c>
      <c r="N22" s="6" t="s">
        <v>98</v>
      </c>
    </row>
    <row r="23" spans="1:30" ht="15.75" customHeight="1" x14ac:dyDescent="0.2">
      <c r="A23" s="9"/>
      <c r="B23" s="1" t="s">
        <v>37</v>
      </c>
      <c r="C23" s="4"/>
      <c r="D23" s="40" t="s">
        <v>150</v>
      </c>
      <c r="F23" s="51"/>
      <c r="G23" s="6"/>
      <c r="H23" s="6"/>
      <c r="L23" s="6">
        <v>1</v>
      </c>
      <c r="N23" s="6">
        <v>2</v>
      </c>
      <c r="R23" s="6">
        <f>IF(C23=0,0,1)+IF(L23=0,0,1)+IF(N23=0,0,1)</f>
        <v>2</v>
      </c>
      <c r="V23" s="1" t="s">
        <v>145</v>
      </c>
      <c r="W23" s="1" t="s">
        <v>164</v>
      </c>
    </row>
    <row r="24" spans="1:30" ht="15.75" customHeight="1" x14ac:dyDescent="0.2">
      <c r="B24" s="1" t="s">
        <v>6</v>
      </c>
      <c r="C24" s="56"/>
      <c r="D24" s="56"/>
      <c r="E24" s="56"/>
      <c r="F24" s="51"/>
      <c r="G24" s="6"/>
      <c r="H24" s="6"/>
    </row>
    <row r="25" spans="1:30" ht="15.75" customHeight="1" x14ac:dyDescent="0.25">
      <c r="A25" s="9"/>
      <c r="B25" s="1" t="s">
        <v>7</v>
      </c>
      <c r="F25" s="51"/>
      <c r="G25" s="6"/>
      <c r="H25" s="6"/>
      <c r="L25" s="6">
        <v>2</v>
      </c>
      <c r="R25" s="6">
        <f>IF(L25&gt;0,1,0)</f>
        <v>1</v>
      </c>
      <c r="V25" s="12" t="s">
        <v>166</v>
      </c>
    </row>
    <row r="26" spans="1:30" ht="15.75" customHeight="1" x14ac:dyDescent="0.2">
      <c r="A26" s="9"/>
      <c r="B26" s="1" t="s">
        <v>27</v>
      </c>
      <c r="C26" s="5">
        <v>0.08</v>
      </c>
      <c r="F26" s="51"/>
      <c r="G26" s="6"/>
      <c r="H26" s="6"/>
      <c r="R26" s="6">
        <f>IF(C26=0,0,1)</f>
        <v>1</v>
      </c>
      <c r="V26" s="1" t="s">
        <v>148</v>
      </c>
      <c r="W26" s="1" t="s">
        <v>149</v>
      </c>
    </row>
    <row r="27" spans="1:30" ht="15.75" customHeight="1" x14ac:dyDescent="0.2">
      <c r="A27" s="9"/>
      <c r="B27" s="1" t="s">
        <v>92</v>
      </c>
      <c r="F27" s="51"/>
      <c r="G27" s="6"/>
      <c r="H27" s="6"/>
      <c r="L27" s="6">
        <v>1</v>
      </c>
      <c r="R27" s="6">
        <f>IF(L27&gt;0,1,0)</f>
        <v>1</v>
      </c>
      <c r="V27" s="1" t="s">
        <v>147</v>
      </c>
      <c r="W27" s="39" t="s">
        <v>165</v>
      </c>
      <c r="AD27" s="38" t="s">
        <v>146</v>
      </c>
    </row>
    <row r="28" spans="1:30" ht="15.75" customHeight="1" x14ac:dyDescent="0.2">
      <c r="A28" s="9"/>
      <c r="B28" s="1" t="s">
        <v>161</v>
      </c>
      <c r="C28" s="55"/>
      <c r="D28" s="55"/>
      <c r="E28" s="55"/>
      <c r="F28" s="51"/>
      <c r="G28" s="6"/>
      <c r="H28" s="6"/>
      <c r="R28" s="6">
        <f>IF(L27=1,1,IF(C28=0,0,1))</f>
        <v>1</v>
      </c>
    </row>
    <row r="29" spans="1:30" ht="15.75" customHeight="1" x14ac:dyDescent="0.2">
      <c r="A29" s="9"/>
      <c r="B29" s="1" t="s">
        <v>4</v>
      </c>
      <c r="F29" s="51"/>
      <c r="G29" s="6"/>
      <c r="H29" s="6"/>
      <c r="L29" s="6">
        <v>2</v>
      </c>
      <c r="R29" s="6">
        <f>IF(L29&gt;0,1,0)</f>
        <v>1</v>
      </c>
      <c r="Z29" s="47"/>
    </row>
    <row r="30" spans="1:30" ht="15.75" customHeight="1" x14ac:dyDescent="0.2">
      <c r="A30" s="9"/>
      <c r="B30" s="1" t="s">
        <v>30</v>
      </c>
      <c r="C30" s="56"/>
      <c r="D30" s="56"/>
      <c r="E30" s="56"/>
      <c r="F30" s="51"/>
      <c r="G30" s="6"/>
      <c r="H30" s="6"/>
      <c r="R30" s="6">
        <f>IF(L29=1,1,IF(L29=4,1,IF(L29=3,1,IF(C30=0,0,1))))</f>
        <v>0</v>
      </c>
    </row>
    <row r="31" spans="1:30" ht="15.75" customHeight="1" x14ac:dyDescent="0.2">
      <c r="A31" s="9"/>
      <c r="B31" s="1" t="s">
        <v>12</v>
      </c>
      <c r="C31" s="48"/>
      <c r="D31" s="48"/>
      <c r="E31" s="48"/>
      <c r="F31" s="51"/>
      <c r="G31" s="6"/>
      <c r="H31" s="6"/>
      <c r="R31" s="6">
        <f>IF(L29=1,1,IF(L29=4,1,IF(L29=3,1,IF(C31=0,0,1))))</f>
        <v>0</v>
      </c>
    </row>
    <row r="32" spans="1:30" ht="15.75" customHeight="1" x14ac:dyDescent="0.2">
      <c r="A32" s="9"/>
      <c r="B32" s="1" t="s">
        <v>105</v>
      </c>
      <c r="F32" s="51"/>
      <c r="G32" s="6"/>
      <c r="H32" s="6"/>
      <c r="L32" s="6">
        <v>2</v>
      </c>
      <c r="R32" s="6">
        <f>IF(L32&gt;0,1,0)</f>
        <v>1</v>
      </c>
    </row>
    <row r="33" spans="1:23" ht="15.75" customHeight="1" x14ac:dyDescent="0.2">
      <c r="A33" s="9"/>
      <c r="B33" s="1" t="s">
        <v>31</v>
      </c>
      <c r="F33" s="51"/>
      <c r="G33" s="6"/>
      <c r="H33" s="6"/>
      <c r="I33" s="6"/>
      <c r="L33" s="6">
        <v>2</v>
      </c>
      <c r="R33" s="6">
        <f>IF(L32=2,1,IF(L33&gt;0,1,0))</f>
        <v>1</v>
      </c>
    </row>
    <row r="34" spans="1:23" ht="15.75" customHeight="1" x14ac:dyDescent="0.2">
      <c r="A34" s="9"/>
      <c r="B34" s="14" t="s">
        <v>32</v>
      </c>
      <c r="C34" s="18"/>
      <c r="D34" s="19" t="str">
        <f>IF(L34=1,"Graag een kopie bijvoegen van de verklaring.","")</f>
        <v/>
      </c>
      <c r="E34" s="20"/>
      <c r="F34" s="51"/>
      <c r="G34" s="6"/>
      <c r="H34" s="6"/>
      <c r="I34" s="6"/>
      <c r="L34" s="6">
        <v>2</v>
      </c>
      <c r="R34" s="6">
        <f>IF(L33=1,1,IF(L32=2,1,IF(L34&gt;0,1,0)))</f>
        <v>1</v>
      </c>
    </row>
    <row r="35" spans="1:23" ht="15.75" customHeight="1" x14ac:dyDescent="0.2">
      <c r="A35" s="9"/>
      <c r="B35" s="15" t="s">
        <v>108</v>
      </c>
      <c r="C35" s="56"/>
      <c r="D35" s="56"/>
      <c r="E35" s="56"/>
      <c r="F35" s="51"/>
      <c r="G35" s="6"/>
      <c r="H35" s="6"/>
      <c r="I35" s="6"/>
      <c r="R35" s="6">
        <f>IF($L$32=2,1,IF($L$33=2,1,IF(C35=0,0,1)))</f>
        <v>1</v>
      </c>
    </row>
    <row r="36" spans="1:23" ht="15.75" customHeight="1" x14ac:dyDescent="0.2">
      <c r="A36" s="9"/>
      <c r="B36" s="1" t="s">
        <v>13</v>
      </c>
      <c r="C36" s="63"/>
      <c r="D36" s="63"/>
      <c r="E36" s="63"/>
      <c r="F36" s="51"/>
      <c r="G36" s="6"/>
      <c r="H36" s="6"/>
      <c r="I36" s="6"/>
      <c r="R36" s="6">
        <f>IF($L$32=2,1,IF($L$33=2,1,IF(C36=0,0,1)))</f>
        <v>1</v>
      </c>
    </row>
    <row r="37" spans="1:23" ht="15.75" customHeight="1" x14ac:dyDescent="0.2">
      <c r="A37" s="9"/>
      <c r="B37" s="14" t="s">
        <v>107</v>
      </c>
      <c r="C37" s="57"/>
      <c r="D37" s="57"/>
      <c r="E37" s="57"/>
      <c r="F37" s="51"/>
      <c r="G37" s="6"/>
      <c r="H37" s="6"/>
      <c r="I37" s="6"/>
      <c r="L37" s="6">
        <v>7</v>
      </c>
      <c r="R37" s="6">
        <f>IF($L$32=2,1,IF($L$33=2,1,IF(L37=0,0,1)))</f>
        <v>1</v>
      </c>
    </row>
    <row r="38" spans="1:23" ht="15.75" customHeight="1" x14ac:dyDescent="0.2">
      <c r="B38" s="14" t="s">
        <v>152</v>
      </c>
      <c r="C38" s="4">
        <v>0</v>
      </c>
      <c r="D38" s="43"/>
      <c r="E38" s="43"/>
      <c r="F38" s="51"/>
      <c r="G38" s="6"/>
      <c r="H38" s="6"/>
      <c r="I38" s="6"/>
      <c r="R38" s="6">
        <v>1</v>
      </c>
      <c r="W38" s="46"/>
    </row>
    <row r="39" spans="1:23" ht="15.75" customHeight="1" x14ac:dyDescent="0.2">
      <c r="F39" s="51"/>
      <c r="G39" s="6"/>
      <c r="H39" s="6"/>
      <c r="I39" s="6"/>
      <c r="R39" s="17">
        <f>SUM(R2:S38)</f>
        <v>17</v>
      </c>
    </row>
    <row r="40" spans="1:23" ht="15.75" customHeight="1" x14ac:dyDescent="0.25">
      <c r="B40" s="53" t="s">
        <v>8</v>
      </c>
      <c r="C40" s="53"/>
      <c r="D40" s="53"/>
      <c r="E40" s="53"/>
      <c r="F40" s="51"/>
      <c r="G40" s="6"/>
      <c r="H40" s="6"/>
      <c r="I40" s="6"/>
    </row>
    <row r="41" spans="1:23" ht="15.75" customHeight="1" x14ac:dyDescent="0.2">
      <c r="B41" s="1" t="s">
        <v>9</v>
      </c>
      <c r="C41" s="73"/>
      <c r="D41" s="73"/>
      <c r="E41" s="73"/>
      <c r="F41" s="51"/>
      <c r="G41" s="6"/>
      <c r="H41" s="6"/>
      <c r="I41" s="6"/>
      <c r="L41" s="6">
        <v>2</v>
      </c>
    </row>
    <row r="42" spans="1:23" ht="15.75" customHeight="1" x14ac:dyDescent="0.2">
      <c r="B42" s="1" t="s">
        <v>110</v>
      </c>
      <c r="C42" s="35"/>
      <c r="F42" s="51"/>
      <c r="G42" s="6"/>
      <c r="H42" s="6"/>
      <c r="I42" s="6"/>
    </row>
    <row r="43" spans="1:23" ht="15.75" customHeight="1" x14ac:dyDescent="0.2">
      <c r="B43" s="21" t="str">
        <f>IF(L29=3,"Maximaal fiscaal toegestaan p/dag","Maximaal fiscaal toegestaan p/periode")</f>
        <v>Maximaal fiscaal toegestaan p/periode</v>
      </c>
      <c r="C43" s="36">
        <f>IF(L29=3,C42*2*0.23,C42*2*0.23*214/5*I8/12)</f>
        <v>0</v>
      </c>
      <c r="D43" s="1" t="s">
        <v>106</v>
      </c>
      <c r="F43" s="51"/>
      <c r="G43" s="6"/>
      <c r="H43" s="6"/>
      <c r="I43" s="6"/>
    </row>
    <row r="44" spans="1:23" ht="15.75" customHeight="1" x14ac:dyDescent="0.2">
      <c r="B44" s="1" t="s">
        <v>9</v>
      </c>
      <c r="C44" s="3"/>
      <c r="F44" s="51"/>
      <c r="G44" s="6"/>
      <c r="H44" s="6"/>
      <c r="I44" s="6"/>
    </row>
    <row r="45" spans="1:23" ht="15.75" customHeight="1" x14ac:dyDescent="0.2">
      <c r="F45" s="51"/>
      <c r="G45" s="6"/>
      <c r="H45" s="6"/>
      <c r="I45" s="6"/>
    </row>
    <row r="46" spans="1:23" ht="15.75" customHeight="1" x14ac:dyDescent="0.2">
      <c r="B46" s="1" t="s">
        <v>109</v>
      </c>
      <c r="C46" s="3">
        <v>0</v>
      </c>
      <c r="F46" s="51"/>
      <c r="G46" s="6"/>
      <c r="H46" s="6"/>
      <c r="I46" s="6"/>
    </row>
    <row r="47" spans="1:23" ht="15.75" customHeight="1" x14ac:dyDescent="0.2">
      <c r="B47" s="62" t="str">
        <f>IF(C46&gt;0,"Vul de onderbouwing van de onkostenvergoeding in op het tabblad 'Onkosten'.","")</f>
        <v/>
      </c>
      <c r="C47" s="62"/>
      <c r="D47" s="62"/>
      <c r="E47" s="62"/>
      <c r="F47" s="51"/>
      <c r="G47" s="6"/>
      <c r="H47" s="6"/>
      <c r="I47" s="6"/>
    </row>
    <row r="48" spans="1:23" ht="15.75" customHeight="1" x14ac:dyDescent="0.2">
      <c r="B48" s="62"/>
      <c r="C48" s="62"/>
      <c r="D48" s="62"/>
      <c r="E48" s="62"/>
      <c r="F48" s="51"/>
      <c r="G48" s="6"/>
      <c r="H48" s="6"/>
      <c r="I48" s="6"/>
    </row>
    <row r="49" spans="2:9" ht="15.75" customHeight="1" x14ac:dyDescent="0.2">
      <c r="B49" s="13" t="s">
        <v>136</v>
      </c>
      <c r="C49" s="64"/>
      <c r="D49" s="65"/>
      <c r="E49" s="66"/>
      <c r="F49" s="51"/>
      <c r="G49" s="6"/>
      <c r="H49" s="6"/>
      <c r="I49" s="6"/>
    </row>
    <row r="50" spans="2:9" ht="15.75" customHeight="1" x14ac:dyDescent="0.2">
      <c r="C50" s="67"/>
      <c r="D50" s="68"/>
      <c r="E50" s="69"/>
      <c r="F50" s="51"/>
      <c r="G50" s="6"/>
      <c r="H50" s="6"/>
      <c r="I50" s="6"/>
    </row>
    <row r="51" spans="2:9" ht="15.75" customHeight="1" x14ac:dyDescent="0.2">
      <c r="C51" s="70"/>
      <c r="D51" s="71"/>
      <c r="E51" s="72"/>
      <c r="F51" s="51"/>
      <c r="G51" s="6"/>
      <c r="H51" s="6"/>
      <c r="I51" s="6"/>
    </row>
    <row r="52" spans="2:9" ht="15.75" customHeight="1" x14ac:dyDescent="0.25">
      <c r="B52" s="53" t="s">
        <v>33</v>
      </c>
      <c r="C52" s="53"/>
      <c r="D52" s="53"/>
      <c r="E52" s="53"/>
      <c r="F52" s="51"/>
      <c r="G52" s="6"/>
      <c r="H52" s="6"/>
      <c r="I52" s="6"/>
    </row>
    <row r="53" spans="2:9" ht="15.75" customHeight="1" x14ac:dyDescent="0.2">
      <c r="B53" s="1" t="s">
        <v>34</v>
      </c>
      <c r="F53" s="51"/>
      <c r="G53" s="6"/>
      <c r="H53" s="6"/>
      <c r="I53" s="6"/>
    </row>
    <row r="54" spans="2:9" ht="15.75" customHeight="1" x14ac:dyDescent="0.2">
      <c r="B54" s="61" t="s">
        <v>35</v>
      </c>
      <c r="C54" s="61"/>
      <c r="D54" s="61"/>
      <c r="F54" s="51"/>
      <c r="G54" s="6"/>
      <c r="H54" s="6"/>
      <c r="I54" s="6"/>
    </row>
    <row r="55" spans="2:9" ht="15.75" customHeight="1" x14ac:dyDescent="0.2">
      <c r="B55" s="61"/>
      <c r="C55" s="61"/>
      <c r="D55" s="61"/>
      <c r="F55" s="51"/>
      <c r="G55" s="6"/>
      <c r="H55" s="6"/>
      <c r="I55" s="6"/>
    </row>
    <row r="56" spans="2:9" ht="15.75" customHeight="1" x14ac:dyDescent="0.2">
      <c r="B56" s="60" t="s">
        <v>160</v>
      </c>
      <c r="C56" s="60"/>
      <c r="D56" s="60"/>
      <c r="E56" s="60"/>
      <c r="F56" s="51"/>
      <c r="G56" s="6"/>
      <c r="H56" s="6"/>
      <c r="I56" s="6"/>
    </row>
    <row r="57" spans="2:9" ht="15.75" customHeight="1" x14ac:dyDescent="0.2">
      <c r="B57" s="60"/>
      <c r="C57" s="60"/>
      <c r="D57" s="60"/>
      <c r="E57" s="60"/>
      <c r="F57" s="51"/>
      <c r="G57" s="6"/>
      <c r="H57" s="6"/>
      <c r="I57" s="6"/>
    </row>
    <row r="58" spans="2:9" ht="15.75" customHeight="1" x14ac:dyDescent="0.2">
      <c r="B58" s="16"/>
      <c r="C58" s="16"/>
      <c r="D58" s="16"/>
      <c r="E58" s="16"/>
      <c r="F58" s="7"/>
    </row>
    <row r="59" spans="2:9" ht="15.75" customHeight="1" x14ac:dyDescent="0.2">
      <c r="F59" s="7"/>
    </row>
    <row r="60" spans="2:9" ht="15.75" customHeight="1" x14ac:dyDescent="0.2"/>
    <row r="61" spans="2:9" ht="15.75" customHeight="1" x14ac:dyDescent="0.2"/>
    <row r="62" spans="2:9" ht="15.75" customHeight="1" x14ac:dyDescent="0.2">
      <c r="B62" s="2"/>
    </row>
    <row r="63" spans="2:9" ht="15.75" customHeight="1" x14ac:dyDescent="0.2"/>
    <row r="64" spans="2:9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</sheetData>
  <sheetProtection algorithmName="SHA-512" hashValue="6/N907KMafHpY7KHLPU6Aoc3M9paOmCWu0wdYdFVLVi6lOshF807cUWD2iVQ0VzrglKhGodXLKxRhTSrxBbl3A==" saltValue="hIE24yZsJKfaLtOxecnlDw==" spinCount="100000" sheet="1" selectLockedCells="1"/>
  <mergeCells count="35">
    <mergeCell ref="B56:E57"/>
    <mergeCell ref="B52:E52"/>
    <mergeCell ref="B54:D55"/>
    <mergeCell ref="B47:E48"/>
    <mergeCell ref="C36:E36"/>
    <mergeCell ref="C49:E51"/>
    <mergeCell ref="B40:E40"/>
    <mergeCell ref="C41:E41"/>
    <mergeCell ref="C15:E15"/>
    <mergeCell ref="C24:E24"/>
    <mergeCell ref="C5:E5"/>
    <mergeCell ref="C11:E11"/>
    <mergeCell ref="C18:E18"/>
    <mergeCell ref="C19:E19"/>
    <mergeCell ref="C9:E9"/>
    <mergeCell ref="C16:E16"/>
    <mergeCell ref="C21:E21"/>
    <mergeCell ref="C10:E10"/>
    <mergeCell ref="C6:E6"/>
    <mergeCell ref="C3:E3"/>
    <mergeCell ref="C2:E2"/>
    <mergeCell ref="C4:E4"/>
    <mergeCell ref="F1:F57"/>
    <mergeCell ref="C17:E17"/>
    <mergeCell ref="C20:E20"/>
    <mergeCell ref="B22:E22"/>
    <mergeCell ref="B1:E1"/>
    <mergeCell ref="C28:E28"/>
    <mergeCell ref="C35:E35"/>
    <mergeCell ref="C37:E37"/>
    <mergeCell ref="C31:E31"/>
    <mergeCell ref="C30:E30"/>
    <mergeCell ref="C12:E12"/>
    <mergeCell ref="C13:E13"/>
    <mergeCell ref="C14:E14"/>
  </mergeCells>
  <phoneticPr fontId="4" type="noConversion"/>
  <conditionalFormatting sqref="A3">
    <cfRule type="expression" dxfId="45" priority="46" stopIfTrue="1">
      <formula>$R$3=1</formula>
    </cfRule>
  </conditionalFormatting>
  <conditionalFormatting sqref="A4">
    <cfRule type="expression" dxfId="44" priority="45" stopIfTrue="1">
      <formula>$R$4=1</formula>
    </cfRule>
  </conditionalFormatting>
  <conditionalFormatting sqref="A6">
    <cfRule type="expression" dxfId="43" priority="42">
      <formula>$R$6=1</formula>
    </cfRule>
  </conditionalFormatting>
  <conditionalFormatting sqref="A7">
    <cfRule type="expression" dxfId="42" priority="2">
      <formula>$R$7=1</formula>
    </cfRule>
  </conditionalFormatting>
  <conditionalFormatting sqref="A8">
    <cfRule type="expression" dxfId="41" priority="41">
      <formula>$R$8=1</formula>
    </cfRule>
  </conditionalFormatting>
  <conditionalFormatting sqref="A9">
    <cfRule type="expression" dxfId="40" priority="1">
      <formula>$R$9</formula>
    </cfRule>
  </conditionalFormatting>
  <conditionalFormatting sqref="A10">
    <cfRule type="expression" dxfId="39" priority="40">
      <formula>$R$10=1</formula>
    </cfRule>
  </conditionalFormatting>
  <conditionalFormatting sqref="A11">
    <cfRule type="expression" dxfId="38" priority="39">
      <formula>$R$11=1</formula>
    </cfRule>
  </conditionalFormatting>
  <conditionalFormatting sqref="A12">
    <cfRule type="expression" dxfId="37" priority="38">
      <formula>$R$12=1</formula>
    </cfRule>
  </conditionalFormatting>
  <conditionalFormatting sqref="A15">
    <cfRule type="expression" dxfId="34" priority="37">
      <formula>$R$15=1</formula>
    </cfRule>
  </conditionalFormatting>
  <conditionalFormatting sqref="A17">
    <cfRule type="expression" dxfId="33" priority="33" stopIfTrue="1">
      <formula>$R$17=1</formula>
    </cfRule>
  </conditionalFormatting>
  <conditionalFormatting sqref="A18">
    <cfRule type="expression" dxfId="32" priority="32">
      <formula>$R$18=1</formula>
    </cfRule>
  </conditionalFormatting>
  <conditionalFormatting sqref="A19">
    <cfRule type="expression" dxfId="31" priority="31">
      <formula>$R$19=1</formula>
    </cfRule>
  </conditionalFormatting>
  <conditionalFormatting sqref="A20">
    <cfRule type="expression" dxfId="30" priority="30">
      <formula>$R$20=1</formula>
    </cfRule>
  </conditionalFormatting>
  <conditionalFormatting sqref="A23">
    <cfRule type="expression" dxfId="29" priority="28" stopIfTrue="1">
      <formula>$R$23=3</formula>
    </cfRule>
  </conditionalFormatting>
  <conditionalFormatting sqref="A25">
    <cfRule type="expression" dxfId="28" priority="29">
      <formula>$L$25&gt;0</formula>
    </cfRule>
  </conditionalFormatting>
  <conditionalFormatting sqref="A26">
    <cfRule type="expression" dxfId="27" priority="27">
      <formula>$R$26=1</formula>
    </cfRule>
  </conditionalFormatting>
  <conditionalFormatting sqref="A27">
    <cfRule type="expression" dxfId="26" priority="25">
      <formula>$L$27&gt;0</formula>
    </cfRule>
  </conditionalFormatting>
  <conditionalFormatting sqref="A28">
    <cfRule type="expression" dxfId="25" priority="15">
      <formula>$R$28=1</formula>
    </cfRule>
    <cfRule type="expression" dxfId="24" priority="16">
      <formula>$L$27=1</formula>
    </cfRule>
  </conditionalFormatting>
  <conditionalFormatting sqref="A29">
    <cfRule type="expression" dxfId="23" priority="21">
      <formula>$R$29=1</formula>
    </cfRule>
  </conditionalFormatting>
  <conditionalFormatting sqref="A30">
    <cfRule type="expression" dxfId="22" priority="20">
      <formula>$R$30=1</formula>
    </cfRule>
  </conditionalFormatting>
  <conditionalFormatting sqref="A31">
    <cfRule type="expression" dxfId="21" priority="19">
      <formula>$R$31=1</formula>
    </cfRule>
  </conditionalFormatting>
  <conditionalFormatting sqref="A32">
    <cfRule type="expression" dxfId="20" priority="18">
      <formula>$R$32=1</formula>
    </cfRule>
  </conditionalFormatting>
  <conditionalFormatting sqref="A33">
    <cfRule type="expression" dxfId="19" priority="14">
      <formula>$R$33=1</formula>
    </cfRule>
  </conditionalFormatting>
  <conditionalFormatting sqref="A34">
    <cfRule type="expression" dxfId="18" priority="13">
      <formula>$R$34=1</formula>
    </cfRule>
  </conditionalFormatting>
  <conditionalFormatting sqref="A35">
    <cfRule type="expression" dxfId="17" priority="10">
      <formula>$R$35=1</formula>
    </cfRule>
  </conditionalFormatting>
  <conditionalFormatting sqref="A36">
    <cfRule type="expression" dxfId="16" priority="59">
      <formula>$R$36=1</formula>
    </cfRule>
  </conditionalFormatting>
  <conditionalFormatting sqref="A37">
    <cfRule type="expression" dxfId="15" priority="3">
      <formula>$R$37</formula>
    </cfRule>
  </conditionalFormatting>
  <conditionalFormatting sqref="A35:B37 B38">
    <cfRule type="expression" dxfId="14" priority="7">
      <formula>$L$33=2</formula>
    </cfRule>
  </conditionalFormatting>
  <conditionalFormatting sqref="B34">
    <cfRule type="expression" dxfId="13" priority="12">
      <formula>$L$33=1</formula>
    </cfRule>
  </conditionalFormatting>
  <conditionalFormatting sqref="B30:C31">
    <cfRule type="expression" dxfId="12" priority="52" stopIfTrue="1">
      <formula>OR($L$29=1,$L$29=4,$L$29=3)</formula>
    </cfRule>
  </conditionalFormatting>
  <conditionalFormatting sqref="B36:C36">
    <cfRule type="expression" dxfId="11" priority="51" stopIfTrue="1">
      <formula>$L$32=2</formula>
    </cfRule>
  </conditionalFormatting>
  <conditionalFormatting sqref="B42:C44">
    <cfRule type="expression" dxfId="10" priority="5">
      <formula>$L$41=2</formula>
    </cfRule>
  </conditionalFormatting>
  <conditionalFormatting sqref="B28:E28">
    <cfRule type="expression" dxfId="8" priority="54" stopIfTrue="1">
      <formula>$L$27=1</formula>
    </cfRule>
  </conditionalFormatting>
  <conditionalFormatting sqref="B33:E34">
    <cfRule type="expression" dxfId="7" priority="50" stopIfTrue="1">
      <formula>$L$32=2</formula>
    </cfRule>
  </conditionalFormatting>
  <conditionalFormatting sqref="B35:E35 B38">
    <cfRule type="expression" dxfId="6" priority="9">
      <formula>$L$32=2</formula>
    </cfRule>
  </conditionalFormatting>
  <conditionalFormatting sqref="B37:E37">
    <cfRule type="expression" dxfId="5" priority="8">
      <formula>$L$32=2</formula>
    </cfRule>
  </conditionalFormatting>
  <conditionalFormatting sqref="D7">
    <cfRule type="expression" dxfId="4" priority="44">
      <formula>$S$7=1</formula>
    </cfRule>
  </conditionalFormatting>
  <conditionalFormatting sqref="D8">
    <cfRule type="expression" dxfId="3" priority="43">
      <formula>$S$8=1</formula>
    </cfRule>
  </conditionalFormatting>
  <conditionalFormatting sqref="F1">
    <cfRule type="expression" dxfId="2" priority="58" stopIfTrue="1">
      <formula>$R$39=35</formula>
    </cfRule>
  </conditionalFormatting>
  <dataValidations xWindow="268" yWindow="361" count="23">
    <dataValidation type="textLength" errorStyle="warning" showInputMessage="1" showErrorMessage="1" error="Dit veld dient verplicht ingevuld te worden." sqref="C19:E20 C2 E8 C9:C10" xr:uid="{00000000-0002-0000-0000-000000000000}">
      <formula1>1</formula1>
      <formula2>150</formula2>
    </dataValidation>
    <dataValidation type="custom" errorStyle="warning" showInputMessage="1" showErrorMessage="1" error="Dit veld dient verplicht ingevuld te worden." promptTitle="Postcode" prompt="Formaat: 1111 AA" sqref="C8" xr:uid="{00000000-0002-0000-0000-000001000000}">
      <formula1>AND(ISTEXT(C7),LEN(C7)&lt;50,NOT(ISNUMBER(RIGHT(C7,2)*1)))</formula1>
    </dataValidation>
    <dataValidation type="date" errorStyle="warning" showInputMessage="1" showErrorMessage="1" error="Dit veld dient verplicht ingevuld te worden." promptTitle="Datum in dienst" prompt="Formaat: dd-mm-jjjj" sqref="C12" xr:uid="{00000000-0002-0000-0000-000002000000}">
      <formula1>1</formula1>
      <formula2>54789</formula2>
    </dataValidation>
    <dataValidation type="textLength" errorStyle="warning" showInputMessage="1" showErrorMessage="1" error="Dit veld dient verplicht ingevuld te worden." promptTitle="Salaris" prompt="Fulltime salaris" sqref="C23" xr:uid="{00000000-0002-0000-0000-000003000000}">
      <formula1>1</formula1>
      <formula2>15</formula2>
    </dataValidation>
    <dataValidation type="date" errorStyle="warning" showInputMessage="1" showErrorMessage="1" promptTitle="Aanstelling tot" prompt="Formaat: dd-mm-jjjj" sqref="C28:E28" xr:uid="{00000000-0002-0000-0000-000004000000}">
      <formula1>1</formula1>
      <formula2>54789</formula2>
    </dataValidation>
    <dataValidation type="textLength" errorStyle="warning" showInputMessage="1" showErrorMessage="1" error="Dit veld dient verplicht ingevuld te worden." promptTitle="Vakantietoeslag %" prompt="Minimaal 8%" sqref="C26" xr:uid="{00000000-0002-0000-0000-000005000000}">
      <formula1>1</formula1>
      <formula2>4</formula2>
    </dataValidation>
    <dataValidation type="custom" errorStyle="warning" showInputMessage="1" showErrorMessage="1" error="Dit veld dient verplicht ingevuld te worden._x000a_Indien u het veld wel heeft ingevoerd is mogelijk het formaat onjuist." promptTitle="Voorvoegsel" prompt="Formaat: _x000a_AAA   _x000a_BBB   _x000a_ABC" sqref="C4:E4" xr:uid="{00000000-0002-0000-0000-000006000000}">
      <formula1>AND(NOT(ISNUMBER(SEARCH(".",C4,1))),LEN(C4)&gt;0)</formula1>
    </dataValidation>
    <dataValidation type="custom" errorStyle="warning" showInputMessage="1" showErrorMessage="1" error="Het veld is incorrect ingevuld." promptTitle="Huisnummer" prompt="Vul een toevoeging in als volgt:_x000a_31-A_x000a_33-C_x000a_55-B_x000a_Indien er geen toevoeging is enkel het getal invullen." sqref="E7" xr:uid="{00000000-0002-0000-0000-000007000000}">
      <formula1>AND(NOT(ISNUMBER(SEARCH(" ",E7,1))))</formula1>
    </dataValidation>
    <dataValidation type="custom" errorStyle="warning" allowBlank="1" showInputMessage="1" showErrorMessage="1" error="Het veld is niet correct ingevuld." promptTitle="Voorvoegsel" prompt="Formaat:_x000a_Kleine letters!_x000a_de, van, etc." sqref="C5:C6 D5:E5" xr:uid="{00000000-0002-0000-0000-000008000000}">
      <formula1>AND(LEN(C5)&lt;=50,AND(CODE(C5)&gt;=97,CODE(C5)&lt;=122))</formula1>
    </dataValidation>
    <dataValidation allowBlank="1" showInputMessage="1" showErrorMessage="1" promptTitle="Kilometers enkele reis" prompt="Bereken dit doormiddel van gebruik te maken van de ANWB routeplanner._x000a_Kies voor de snelste route tussen de werkplek en het woonhuis van de werknemer." sqref="C42" xr:uid="{00000000-0002-0000-0000-000009000000}"/>
    <dataValidation type="custom" errorStyle="warning" showInputMessage="1" showErrorMessage="1" error="Dit veld dient verplicht ingevuld te worden." promptTitle="BSN / Sofinummer" prompt="Geen spaties." sqref="C17:E17" xr:uid="{00000000-0002-0000-0000-00000A000000}">
      <formula1>NOT(ISNUMBER(SEARCH(" ",E7,1)))</formula1>
    </dataValidation>
    <dataValidation type="textLength" errorStyle="warning" showInputMessage="1" showErrorMessage="1" error="Het veld is incorrect ingevuld._x000a_Vul het IBAN in." promptTitle="IBAN" prompt="Geen spaties." sqref="C18:E18" xr:uid="{00000000-0002-0000-0000-00000B000000}">
      <formula1>14</formula1>
      <formula2>50</formula2>
    </dataValidation>
    <dataValidation type="textLength" errorStyle="warning" showInputMessage="1" showErrorMessage="1" error="Dit veld dient verplicht ingevuld te worden." sqref="C35:E35" xr:uid="{00000000-0002-0000-0000-00000C000000}">
      <formula1>1</formula1>
      <formula2>10</formula2>
    </dataValidation>
    <dataValidation type="custom" errorStyle="warning" showInputMessage="1" showErrorMessage="1" error="Het veld is incorrect ingevuld." promptTitle="Achternaam" prompt="Formaat:_x000a_Klaassen_x000a_Evers_x000a_Donkers" sqref="C3:E3" xr:uid="{00000000-0002-0000-0000-00000D000000}">
      <formula1>NOT(ISNUMBER(SEARCH(" ",C3,1)))</formula1>
    </dataValidation>
    <dataValidation type="custom" allowBlank="1" showInputMessage="1" showErrorMessage="1" promptTitle="Achternaam Partner" prompt="Formaat:_x000a_Klaassen_x000a_Evers_x000a_Donkers" sqref="C15:E15" xr:uid="{00000000-0002-0000-0000-00000E000000}">
      <formula1>NOT(ISNUMBER(SEARCH(" ",C3,1)))</formula1>
    </dataValidation>
    <dataValidation type="custom" allowBlank="1" showInputMessage="1" showErrorMessage="1" promptTitle="Voorvoegsel partner" prompt="Formaat:_x000a_Kleine letters!_x000a_de, van, etc." sqref="C16:E16" xr:uid="{00000000-0002-0000-0000-00000F000000}">
      <formula1>AND(LEN(C5)&lt;=50,AND(CODE(C5)&gt;=97,CODE(C5)&lt;=122))</formula1>
    </dataValidation>
    <dataValidation type="whole" errorStyle="warning" showInputMessage="1" showErrorMessage="1" error="Vul een geheel getal in zonder decimalen._x000a_Dit is een verplicht veld." sqref="C30:E30" xr:uid="{00000000-0002-0000-0000-000010000000}">
      <formula1>1</formula1>
      <formula2>25</formula2>
    </dataValidation>
    <dataValidation type="whole" errorStyle="warning" showInputMessage="1" showErrorMessage="1" error="Vul een geheel getal in zonder decimalen._x000a_Dit is een verplicht veld._x000a_" sqref="C31:E31" xr:uid="{00000000-0002-0000-0000-000011000000}">
      <formula1>1</formula1>
      <formula2>50</formula2>
    </dataValidation>
    <dataValidation allowBlank="1" showInputMessage="1" showErrorMessage="1" promptTitle="Eigen bijdrage" prompt="U kunt met uw werknemer afspreken dat hij of zij voor het privégebruik van de auto een eigen bijdrage betaalt._x000a_(Hiermee wordt niet de fiscale bijtelling bedoeld)" sqref="C38" xr:uid="{00000000-0002-0000-0000-000012000000}"/>
    <dataValidation type="custom" errorStyle="warning" showInputMessage="1" showErrorMessage="1" error="Het veld is incorrect ingevuld." promptTitle="Straatnaam" prompt="Vul enkel de straatnaam in." sqref="C7" xr:uid="{00000000-0002-0000-0000-000013000000}">
      <formula1>AND(ISTEXT(C7),LEN(C7)&lt;50,NOT(ISNUMBER(RIGHT(C7)*1)))</formula1>
    </dataValidation>
    <dataValidation showInputMessage="1" showErrorMessage="1" promptTitle="Geboortedatum" prompt="Formaat:_x000a_dd-mm-jjjj" sqref="C11:E11" xr:uid="{00000000-0002-0000-0000-000014000000}"/>
    <dataValidation allowBlank="1" showInputMessage="1" showErrorMessage="1" promptTitle="Loonschaal" prompt="Geen verplicht veld. Indien er een CAO van toepassing is zullen wij de medewerker in de aangegeven loonschaal indelen." sqref="C24:E24" xr:uid="{00000000-0002-0000-0000-000015000000}"/>
    <dataValidation allowBlank="1" showInputMessage="1" showErrorMessage="1" promptTitle="Afdeling" prompt="Geen verplicht veld." sqref="C21:E21" xr:uid="{00000000-0002-0000-0000-000016000000}"/>
  </dataValidations>
  <hyperlinks>
    <hyperlink ref="AD27" r:id="rId1" xr:uid="{00000000-0004-0000-0000-000000000000}"/>
    <hyperlink ref="W27" r:id="rId2" xr:uid="{00000000-0004-0000-0000-000001000000}"/>
  </hyperlinks>
  <printOptions horizontalCentered="1" verticalCentered="1"/>
  <pageMargins left="0" right="0" top="0.39370078740157483" bottom="0.27559055118110237" header="0.23622047244094491" footer="0.19685039370078741"/>
  <pageSetup paperSize="9" scale="89" orientation="portrait" r:id="rId3"/>
  <headerFooter scaleWithDoc="0" alignWithMargins="0">
    <oddHeader>&amp;RVersie nummer: 2017 / 01</oddHead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Drop Down 1">
              <controlPr locked="0" defaultSize="0" autoLine="0" autoPict="0">
                <anchor moveWithCells="1">
                  <from>
                    <xdr:col>2</xdr:col>
                    <xdr:colOff>0</xdr:colOff>
                    <xdr:row>12</xdr:row>
                    <xdr:rowOff>9525</xdr:rowOff>
                  </from>
                  <to>
                    <xdr:col>3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Drop Down 2">
              <controlPr locked="0" defaultSize="0" autoLine="0" autoPict="0">
                <anchor moveWithCells="1">
                  <from>
                    <xdr:col>2</xdr:col>
                    <xdr:colOff>0</xdr:colOff>
                    <xdr:row>13</xdr:row>
                    <xdr:rowOff>9525</xdr:rowOff>
                  </from>
                  <to>
                    <xdr:col>3</xdr:col>
                    <xdr:colOff>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Drop Down 4">
              <controlPr locked="0" defaultSize="0" autoLine="0" autoPict="0">
                <anchor moveWithCells="1">
                  <from>
                    <xdr:col>3</xdr:col>
                    <xdr:colOff>885825</xdr:colOff>
                    <xdr:row>22</xdr:row>
                    <xdr:rowOff>9525</xdr:rowOff>
                  </from>
                  <to>
                    <xdr:col>5</xdr:col>
                    <xdr:colOff>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Drop Down 5">
              <controlPr locked="0" defaultSize="0" autoLine="0" autoPict="0">
                <anchor moveWithCells="1">
                  <from>
                    <xdr:col>2</xdr:col>
                    <xdr:colOff>0</xdr:colOff>
                    <xdr:row>24</xdr:row>
                    <xdr:rowOff>9525</xdr:rowOff>
                  </from>
                  <to>
                    <xdr:col>2</xdr:col>
                    <xdr:colOff>895350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Drop Down 6">
              <controlPr locked="0" defaultSize="0" autoLine="0" autoPict="0">
                <anchor moveWithCells="1">
                  <from>
                    <xdr:col>2</xdr:col>
                    <xdr:colOff>0</xdr:colOff>
                    <xdr:row>28</xdr:row>
                    <xdr:rowOff>9525</xdr:rowOff>
                  </from>
                  <to>
                    <xdr:col>3</xdr:col>
                    <xdr:colOff>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locked="0" defaultSize="0" autoLine="0" autoPict="0">
                <anchor moveWithCells="1">
                  <from>
                    <xdr:col>2</xdr:col>
                    <xdr:colOff>0</xdr:colOff>
                    <xdr:row>36</xdr:row>
                    <xdr:rowOff>9525</xdr:rowOff>
                  </from>
                  <to>
                    <xdr:col>2</xdr:col>
                    <xdr:colOff>895350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locked="0" defaultSize="0" autoLine="0" autoPict="0">
                <anchor moveWithCells="1">
                  <from>
                    <xdr:col>2</xdr:col>
                    <xdr:colOff>0</xdr:colOff>
                    <xdr:row>32</xdr:row>
                    <xdr:rowOff>9525</xdr:rowOff>
                  </from>
                  <to>
                    <xdr:col>2</xdr:col>
                    <xdr:colOff>895350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locked="0" defaultSize="0" autoLine="0" autoPict="0">
                <anchor moveWithCells="1">
                  <from>
                    <xdr:col>2</xdr:col>
                    <xdr:colOff>0</xdr:colOff>
                    <xdr:row>33</xdr:row>
                    <xdr:rowOff>9525</xdr:rowOff>
                  </from>
                  <to>
                    <xdr:col>2</xdr:col>
                    <xdr:colOff>895350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locked="0" defaultSize="0" autoLine="0" autoPict="0">
                <anchor moveWithCells="1">
                  <from>
                    <xdr:col>4</xdr:col>
                    <xdr:colOff>542925</xdr:colOff>
                    <xdr:row>52</xdr:row>
                    <xdr:rowOff>9525</xdr:rowOff>
                  </from>
                  <to>
                    <xdr:col>4</xdr:col>
                    <xdr:colOff>1438275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locked="0" defaultSize="0" autoLine="0" autoPict="0">
                <anchor moveWithCells="1">
                  <from>
                    <xdr:col>4</xdr:col>
                    <xdr:colOff>542925</xdr:colOff>
                    <xdr:row>54</xdr:row>
                    <xdr:rowOff>0</xdr:rowOff>
                  </from>
                  <to>
                    <xdr:col>4</xdr:col>
                    <xdr:colOff>1438275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6" name="Drop Down 23">
              <controlPr locked="0" defaultSize="0" autoLine="0" autoPict="0">
                <anchor moveWithCells="1">
                  <from>
                    <xdr:col>2</xdr:col>
                    <xdr:colOff>0</xdr:colOff>
                    <xdr:row>26</xdr:row>
                    <xdr:rowOff>9525</xdr:rowOff>
                  </from>
                  <to>
                    <xdr:col>3</xdr:col>
                    <xdr:colOff>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7" name="Drop Down 24">
              <controlPr locked="0" defaultSize="0" autoLine="0" autoPict="0">
                <anchor moveWithCells="1">
                  <from>
                    <xdr:col>2</xdr:col>
                    <xdr:colOff>0</xdr:colOff>
                    <xdr:row>36</xdr:row>
                    <xdr:rowOff>9525</xdr:rowOff>
                  </from>
                  <to>
                    <xdr:col>2</xdr:col>
                    <xdr:colOff>895350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8" name="Drop Down 25">
              <controlPr locked="0" defaultSize="0" autoLine="0" autoPict="0">
                <anchor moveWithCells="1">
                  <from>
                    <xdr:col>2</xdr:col>
                    <xdr:colOff>0</xdr:colOff>
                    <xdr:row>31</xdr:row>
                    <xdr:rowOff>9525</xdr:rowOff>
                  </from>
                  <to>
                    <xdr:col>2</xdr:col>
                    <xdr:colOff>895350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9" name="Drop Down 26">
              <controlPr locked="0" defaultSize="0" autoLine="0" autoPict="0">
                <anchor moveWithCells="1">
                  <from>
                    <xdr:col>2</xdr:col>
                    <xdr:colOff>0</xdr:colOff>
                    <xdr:row>40</xdr:row>
                    <xdr:rowOff>9525</xdr:rowOff>
                  </from>
                  <to>
                    <xdr:col>2</xdr:col>
                    <xdr:colOff>895350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0" name="Drop Down 31">
              <controlPr locked="0" defaultSize="0" autoLine="0" autoPict="0">
                <anchor moveWithCells="1">
                  <from>
                    <xdr:col>4</xdr:col>
                    <xdr:colOff>542925</xdr:colOff>
                    <xdr:row>55</xdr:row>
                    <xdr:rowOff>0</xdr:rowOff>
                  </from>
                  <to>
                    <xdr:col>4</xdr:col>
                    <xdr:colOff>1438275</xdr:colOff>
                    <xdr:row>56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5" id="{5AACC388-319C-4AD5-B223-395716557C22}">
            <xm:f>Import!$R$2&gt;0</xm:f>
            <x14:dxf>
              <fill>
                <patternFill>
                  <bgColor rgb="FF00B050"/>
                </patternFill>
              </fill>
            </x14:dxf>
          </x14:cfRule>
          <xm:sqref>A13</xm:sqref>
        </x14:conditionalFormatting>
        <x14:conditionalFormatting xmlns:xm="http://schemas.microsoft.com/office/excel/2006/main">
          <x14:cfRule type="expression" priority="34" id="{ED623C65-FF99-4A0F-AA1A-3ADDB82152B1}">
            <xm:f>Import!$V$2&gt;0</xm:f>
            <x14:dxf>
              <fill>
                <patternFill>
                  <bgColor rgb="FF00B050"/>
                </patternFill>
              </fill>
            </x14:dxf>
          </x14:cfRule>
          <xm:sqref>A14</xm:sqref>
        </x14:conditionalFormatting>
        <x14:conditionalFormatting xmlns:xm="http://schemas.microsoft.com/office/excel/2006/main">
          <x14:cfRule type="expression" priority="49" stopIfTrue="1" id="{B173C24F-FB0B-4089-965F-99AF7DDC8ED7}">
            <xm:f>Import!$V$2=1</xm:f>
            <x14:dxf>
              <font>
                <strike/>
                <color rgb="FFC00000"/>
              </font>
            </x14:dxf>
          </x14:cfRule>
          <xm:sqref>B15:E15 B16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/>
  <dimension ref="A1:G26"/>
  <sheetViews>
    <sheetView workbookViewId="0">
      <selection activeCell="B45" sqref="B45"/>
    </sheetView>
  </sheetViews>
  <sheetFormatPr defaultRowHeight="12.75" x14ac:dyDescent="0.2"/>
  <cols>
    <col min="1" max="1" width="28.5703125" customWidth="1"/>
    <col min="2" max="2" width="12.85546875" customWidth="1"/>
    <col min="3" max="3" width="16.140625" customWidth="1"/>
    <col min="4" max="4" width="2.28515625" hidden="1" customWidth="1"/>
    <col min="5" max="5" width="2" hidden="1" customWidth="1"/>
    <col min="6" max="6" width="2.5703125" hidden="1" customWidth="1"/>
    <col min="7" max="7" width="0.140625" hidden="1" customWidth="1"/>
  </cols>
  <sheetData>
    <row r="1" spans="1:7" ht="20.25" x14ac:dyDescent="0.3">
      <c r="A1" s="74" t="s">
        <v>133</v>
      </c>
      <c r="B1" s="74"/>
      <c r="C1" s="74"/>
    </row>
    <row r="2" spans="1:7" ht="18" x14ac:dyDescent="0.25">
      <c r="A2" s="75" t="s">
        <v>113</v>
      </c>
      <c r="B2" s="75"/>
      <c r="C2" s="75"/>
      <c r="D2" s="75"/>
      <c r="E2" s="75"/>
      <c r="F2" s="75"/>
      <c r="G2" s="75"/>
    </row>
    <row r="3" spans="1:7" ht="15" x14ac:dyDescent="0.2">
      <c r="A3" s="76" t="s">
        <v>116</v>
      </c>
      <c r="B3" s="76"/>
      <c r="C3" s="76"/>
      <c r="D3" s="76"/>
      <c r="E3" s="76"/>
      <c r="F3" s="76"/>
      <c r="G3" s="76"/>
    </row>
    <row r="4" spans="1:7" ht="15" x14ac:dyDescent="0.2">
      <c r="A4" s="28" t="s">
        <v>114</v>
      </c>
      <c r="B4" s="79" t="str">
        <f>Digitaal!C4&amp;" "&amp;Digitaal!C3</f>
        <v xml:space="preserve"> </v>
      </c>
      <c r="C4" s="79"/>
      <c r="D4" s="79"/>
      <c r="E4" s="79"/>
      <c r="F4" s="79"/>
      <c r="G4" s="79"/>
    </row>
    <row r="5" spans="1:7" ht="15" x14ac:dyDescent="0.2">
      <c r="A5" s="29" t="s">
        <v>115</v>
      </c>
      <c r="B5" s="79">
        <f>Digitaal!C17</f>
        <v>0</v>
      </c>
      <c r="C5" s="79"/>
      <c r="D5" s="79"/>
      <c r="E5" s="79"/>
      <c r="F5" s="79"/>
      <c r="G5" s="79"/>
    </row>
    <row r="7" spans="1:7" ht="15" x14ac:dyDescent="0.2">
      <c r="A7" s="77" t="s">
        <v>117</v>
      </c>
      <c r="B7" s="77"/>
      <c r="C7" s="77"/>
      <c r="D7" s="77"/>
      <c r="E7" s="77"/>
      <c r="F7" s="77"/>
      <c r="G7" s="77"/>
    </row>
    <row r="8" spans="1:7" s="1" customFormat="1" ht="15" x14ac:dyDescent="0.2">
      <c r="A8" s="30" t="s">
        <v>129</v>
      </c>
      <c r="B8" s="78" t="s">
        <v>132</v>
      </c>
      <c r="C8" s="78"/>
      <c r="D8" s="30"/>
      <c r="E8" s="30"/>
      <c r="F8" s="30"/>
      <c r="G8" s="30"/>
    </row>
    <row r="9" spans="1:7" x14ac:dyDescent="0.2">
      <c r="A9" s="20" t="s">
        <v>118</v>
      </c>
      <c r="B9" s="11">
        <v>0</v>
      </c>
    </row>
    <row r="10" spans="1:7" x14ac:dyDescent="0.2">
      <c r="A10" s="2" t="s">
        <v>119</v>
      </c>
      <c r="B10" s="11">
        <v>0</v>
      </c>
    </row>
    <row r="11" spans="1:7" x14ac:dyDescent="0.2">
      <c r="A11" s="2" t="s">
        <v>120</v>
      </c>
      <c r="B11" s="11">
        <v>0</v>
      </c>
    </row>
    <row r="12" spans="1:7" x14ac:dyDescent="0.2">
      <c r="A12" s="2" t="s">
        <v>121</v>
      </c>
      <c r="B12" s="11">
        <v>0</v>
      </c>
    </row>
    <row r="13" spans="1:7" x14ac:dyDescent="0.2">
      <c r="A13" s="2" t="s">
        <v>122</v>
      </c>
      <c r="B13" s="11">
        <v>0</v>
      </c>
    </row>
    <row r="14" spans="1:7" ht="25.5" x14ac:dyDescent="0.2">
      <c r="A14" s="24" t="s">
        <v>123</v>
      </c>
      <c r="B14" s="11">
        <v>0</v>
      </c>
    </row>
    <row r="15" spans="1:7" x14ac:dyDescent="0.2">
      <c r="A15" s="2" t="s">
        <v>124</v>
      </c>
      <c r="B15" s="11">
        <v>0</v>
      </c>
    </row>
    <row r="16" spans="1:7" x14ac:dyDescent="0.2">
      <c r="A16" s="2" t="s">
        <v>125</v>
      </c>
      <c r="B16" s="11">
        <v>0</v>
      </c>
    </row>
    <row r="17" spans="1:7" x14ac:dyDescent="0.2">
      <c r="A17" s="2" t="s">
        <v>126</v>
      </c>
      <c r="B17" s="11">
        <v>0</v>
      </c>
    </row>
    <row r="18" spans="1:7" x14ac:dyDescent="0.2">
      <c r="A18" s="2" t="s">
        <v>127</v>
      </c>
      <c r="B18" s="11">
        <v>0</v>
      </c>
    </row>
    <row r="19" spans="1:7" ht="25.5" x14ac:dyDescent="0.2">
      <c r="A19" s="24" t="s">
        <v>128</v>
      </c>
      <c r="B19" s="11">
        <v>0</v>
      </c>
    </row>
    <row r="20" spans="1:7" x14ac:dyDescent="0.2">
      <c r="A20" s="24" t="s">
        <v>134</v>
      </c>
      <c r="B20" s="11">
        <v>0</v>
      </c>
    </row>
    <row r="21" spans="1:7" ht="13.5" thickBot="1" x14ac:dyDescent="0.25">
      <c r="A21" s="25" t="s">
        <v>112</v>
      </c>
      <c r="B21" s="26">
        <f>SUM(B9:B20)</f>
        <v>0</v>
      </c>
      <c r="D21" s="25"/>
      <c r="E21" s="25"/>
      <c r="F21" s="25"/>
      <c r="G21" s="25"/>
    </row>
    <row r="22" spans="1:7" ht="13.5" thickTop="1" x14ac:dyDescent="0.2">
      <c r="A22" s="2" t="s">
        <v>131</v>
      </c>
      <c r="B22" s="11">
        <f>Digitaal!C46</f>
        <v>0</v>
      </c>
    </row>
    <row r="23" spans="1:7" x14ac:dyDescent="0.2">
      <c r="A23" s="2" t="s">
        <v>130</v>
      </c>
      <c r="B23" s="27">
        <f>B22-B21</f>
        <v>0</v>
      </c>
    </row>
    <row r="26" spans="1:7" x14ac:dyDescent="0.2">
      <c r="A26" s="2"/>
    </row>
  </sheetData>
  <mergeCells count="7">
    <mergeCell ref="A1:C1"/>
    <mergeCell ref="A2:G2"/>
    <mergeCell ref="A3:G3"/>
    <mergeCell ref="A7:G7"/>
    <mergeCell ref="B8:C8"/>
    <mergeCell ref="B5:G5"/>
    <mergeCell ref="B4:G4"/>
  </mergeCells>
  <conditionalFormatting sqref="B23">
    <cfRule type="expression" dxfId="1" priority="1">
      <formula>$B$23=0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22"/>
  <sheetViews>
    <sheetView showGridLines="0" workbookViewId="0">
      <selection activeCell="B9" sqref="B9"/>
    </sheetView>
  </sheetViews>
  <sheetFormatPr defaultRowHeight="12.75" x14ac:dyDescent="0.2"/>
  <cols>
    <col min="1" max="1" width="27.140625" customWidth="1"/>
    <col min="2" max="2" width="12.85546875" customWidth="1"/>
    <col min="3" max="3" width="8.5703125" customWidth="1"/>
    <col min="4" max="4" width="2.28515625" hidden="1" customWidth="1"/>
    <col min="5" max="5" width="2" hidden="1" customWidth="1"/>
    <col min="6" max="6" width="2.5703125" hidden="1" customWidth="1"/>
    <col min="7" max="7" width="0.140625" hidden="1" customWidth="1"/>
  </cols>
  <sheetData>
    <row r="2" spans="1:8" ht="15.75" x14ac:dyDescent="0.25">
      <c r="A2" s="53" t="s">
        <v>113</v>
      </c>
      <c r="B2" s="53"/>
      <c r="C2" s="53"/>
      <c r="D2" s="54"/>
      <c r="E2" s="53"/>
      <c r="F2" s="53"/>
      <c r="G2" s="53"/>
    </row>
    <row r="3" spans="1:8" ht="15.75" x14ac:dyDescent="0.25">
      <c r="A3" s="82" t="s">
        <v>116</v>
      </c>
      <c r="B3" s="83"/>
      <c r="C3" s="83"/>
      <c r="D3" s="84"/>
      <c r="E3" s="52"/>
      <c r="F3" s="52"/>
      <c r="G3" s="52"/>
    </row>
    <row r="4" spans="1:8" ht="15" x14ac:dyDescent="0.2">
      <c r="A4" s="1" t="s">
        <v>114</v>
      </c>
      <c r="B4" s="81" t="str">
        <f>Digitaal!C4&amp;" "&amp;Digitaal!C3</f>
        <v xml:space="preserve"> </v>
      </c>
      <c r="C4" s="81"/>
      <c r="D4" s="81"/>
      <c r="E4" s="81"/>
      <c r="F4" s="81"/>
      <c r="G4" s="81"/>
    </row>
    <row r="5" spans="1:8" ht="15" x14ac:dyDescent="0.2">
      <c r="A5" s="1" t="s">
        <v>115</v>
      </c>
      <c r="B5" s="81">
        <f>Digitaal!C17</f>
        <v>0</v>
      </c>
      <c r="C5" s="81"/>
      <c r="D5" s="81"/>
      <c r="E5" s="81"/>
      <c r="F5" s="81"/>
      <c r="G5" s="81"/>
    </row>
    <row r="7" spans="1:8" ht="15" x14ac:dyDescent="0.2">
      <c r="A7" s="82" t="s">
        <v>117</v>
      </c>
      <c r="B7" s="83"/>
      <c r="C7" s="83"/>
      <c r="D7" s="84"/>
      <c r="E7" s="82"/>
      <c r="F7" s="83"/>
      <c r="G7" s="83"/>
    </row>
    <row r="8" spans="1:8" s="1" customFormat="1" ht="15" x14ac:dyDescent="0.2">
      <c r="A8" s="30" t="s">
        <v>129</v>
      </c>
      <c r="B8" s="80" t="s">
        <v>132</v>
      </c>
      <c r="C8" s="80"/>
      <c r="D8" s="30"/>
      <c r="E8" s="30"/>
      <c r="F8" s="30"/>
      <c r="G8" s="30"/>
    </row>
    <row r="9" spans="1:8" x14ac:dyDescent="0.2">
      <c r="A9" s="20" t="s">
        <v>118</v>
      </c>
      <c r="B9" s="44">
        <v>0</v>
      </c>
    </row>
    <row r="10" spans="1:8" x14ac:dyDescent="0.2">
      <c r="A10" s="2" t="s">
        <v>119</v>
      </c>
      <c r="B10" s="44">
        <v>0</v>
      </c>
    </row>
    <row r="11" spans="1:8" x14ac:dyDescent="0.2">
      <c r="A11" s="2" t="s">
        <v>120</v>
      </c>
      <c r="B11" s="44">
        <v>0</v>
      </c>
    </row>
    <row r="12" spans="1:8" x14ac:dyDescent="0.2">
      <c r="A12" s="2" t="s">
        <v>121</v>
      </c>
      <c r="B12" s="44">
        <v>0</v>
      </c>
    </row>
    <row r="13" spans="1:8" x14ac:dyDescent="0.2">
      <c r="A13" s="2" t="s">
        <v>122</v>
      </c>
      <c r="B13" s="44">
        <v>0</v>
      </c>
    </row>
    <row r="14" spans="1:8" ht="25.5" x14ac:dyDescent="0.2">
      <c r="A14" s="24" t="s">
        <v>123</v>
      </c>
      <c r="B14" s="44">
        <v>0</v>
      </c>
    </row>
    <row r="15" spans="1:8" x14ac:dyDescent="0.2">
      <c r="A15" s="2" t="s">
        <v>124</v>
      </c>
      <c r="B15" s="44">
        <v>0</v>
      </c>
      <c r="H15" s="2"/>
    </row>
    <row r="16" spans="1:8" x14ac:dyDescent="0.2">
      <c r="A16" s="2" t="s">
        <v>125</v>
      </c>
      <c r="B16" s="44">
        <v>0</v>
      </c>
    </row>
    <row r="17" spans="1:7" x14ac:dyDescent="0.2">
      <c r="A17" s="2" t="s">
        <v>126</v>
      </c>
      <c r="B17" s="44">
        <v>0</v>
      </c>
    </row>
    <row r="18" spans="1:7" x14ac:dyDescent="0.2">
      <c r="A18" s="2" t="s">
        <v>127</v>
      </c>
      <c r="B18" s="44">
        <v>0</v>
      </c>
    </row>
    <row r="19" spans="1:7" ht="25.5" x14ac:dyDescent="0.2">
      <c r="A19" s="24" t="s">
        <v>128</v>
      </c>
      <c r="B19" s="44">
        <v>0</v>
      </c>
    </row>
    <row r="20" spans="1:7" ht="13.5" thickBot="1" x14ac:dyDescent="0.25">
      <c r="A20" s="25" t="s">
        <v>112</v>
      </c>
      <c r="B20" s="26">
        <f>SUM(B9:B19)</f>
        <v>0</v>
      </c>
      <c r="D20" s="25"/>
      <c r="E20" s="25"/>
      <c r="F20" s="25"/>
      <c r="G20" s="25"/>
    </row>
    <row r="21" spans="1:7" ht="13.5" thickTop="1" x14ac:dyDescent="0.2">
      <c r="A21" s="2" t="s">
        <v>131</v>
      </c>
      <c r="B21" s="11">
        <f>Digitaal!C46</f>
        <v>0</v>
      </c>
    </row>
    <row r="22" spans="1:7" x14ac:dyDescent="0.2">
      <c r="A22" s="2" t="s">
        <v>130</v>
      </c>
      <c r="B22" s="27">
        <f>B21-B20</f>
        <v>0</v>
      </c>
    </row>
  </sheetData>
  <sheetProtection sheet="1" objects="1" scenarios="1" selectLockedCells="1"/>
  <mergeCells count="9">
    <mergeCell ref="B8:C8"/>
    <mergeCell ref="B4:G4"/>
    <mergeCell ref="B5:G5"/>
    <mergeCell ref="A2:D2"/>
    <mergeCell ref="E2:G2"/>
    <mergeCell ref="A3:D3"/>
    <mergeCell ref="E3:G3"/>
    <mergeCell ref="A7:D7"/>
    <mergeCell ref="E7:G7"/>
  </mergeCells>
  <conditionalFormatting sqref="B22">
    <cfRule type="expression" dxfId="0" priority="1">
      <formula>$B$22=0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A1:BF2"/>
  <sheetViews>
    <sheetView workbookViewId="0">
      <selection activeCell="J13" sqref="J13"/>
    </sheetView>
  </sheetViews>
  <sheetFormatPr defaultColWidth="9.140625" defaultRowHeight="12.75" x14ac:dyDescent="0.2"/>
  <cols>
    <col min="1" max="8" width="9.140625" style="32"/>
    <col min="9" max="10" width="10.5703125" style="32" bestFit="1" customWidth="1"/>
    <col min="11" max="16384" width="9.140625" style="32"/>
  </cols>
  <sheetData>
    <row r="1" spans="1:58" ht="15" x14ac:dyDescent="0.25">
      <c r="A1" s="31" t="s">
        <v>3</v>
      </c>
      <c r="B1" s="31" t="s">
        <v>39</v>
      </c>
      <c r="C1" s="31" t="s">
        <v>40</v>
      </c>
      <c r="D1" s="31" t="s">
        <v>41</v>
      </c>
      <c r="E1" s="31" t="s">
        <v>10</v>
      </c>
      <c r="F1" s="31" t="s">
        <v>11</v>
      </c>
      <c r="G1" s="31" t="s">
        <v>42</v>
      </c>
      <c r="H1" s="31" t="s">
        <v>43</v>
      </c>
      <c r="I1" s="31" t="s">
        <v>44</v>
      </c>
      <c r="J1" s="31" t="s">
        <v>45</v>
      </c>
      <c r="K1" s="31" t="s">
        <v>46</v>
      </c>
      <c r="L1" s="31" t="s">
        <v>47</v>
      </c>
      <c r="M1" s="31" t="s">
        <v>48</v>
      </c>
      <c r="N1" s="31" t="s">
        <v>49</v>
      </c>
      <c r="O1" s="31" t="s">
        <v>50</v>
      </c>
      <c r="P1" s="31" t="s">
        <v>51</v>
      </c>
      <c r="Q1" s="31" t="s">
        <v>52</v>
      </c>
      <c r="R1" s="31" t="s">
        <v>2</v>
      </c>
      <c r="S1" s="31" t="s">
        <v>0</v>
      </c>
      <c r="T1" s="31" t="s">
        <v>53</v>
      </c>
      <c r="U1" s="31" t="s">
        <v>54</v>
      </c>
      <c r="V1" s="31" t="s">
        <v>55</v>
      </c>
      <c r="W1" s="31" t="s">
        <v>56</v>
      </c>
      <c r="X1" s="31" t="s">
        <v>57</v>
      </c>
      <c r="Y1" s="31" t="s">
        <v>58</v>
      </c>
      <c r="Z1" s="31" t="s">
        <v>59</v>
      </c>
      <c r="AA1" s="31" t="s">
        <v>60</v>
      </c>
      <c r="AB1" s="31" t="s">
        <v>61</v>
      </c>
      <c r="AC1" s="31" t="s">
        <v>62</v>
      </c>
      <c r="AD1" s="31" t="s">
        <v>63</v>
      </c>
      <c r="AE1" s="31" t="s">
        <v>64</v>
      </c>
      <c r="AF1" s="31" t="s">
        <v>65</v>
      </c>
      <c r="AG1" s="31" t="s">
        <v>66</v>
      </c>
      <c r="AH1" s="31" t="s">
        <v>67</v>
      </c>
      <c r="AI1" s="31" t="s">
        <v>68</v>
      </c>
      <c r="AJ1" s="31" t="s">
        <v>69</v>
      </c>
      <c r="AK1" s="31" t="s">
        <v>70</v>
      </c>
      <c r="AL1" s="31" t="s">
        <v>71</v>
      </c>
      <c r="AM1" s="31" t="s">
        <v>72</v>
      </c>
      <c r="AN1" s="31" t="s">
        <v>73</v>
      </c>
      <c r="AO1" s="31" t="s">
        <v>74</v>
      </c>
      <c r="AP1" s="31" t="s">
        <v>75</v>
      </c>
      <c r="AQ1" s="31" t="s">
        <v>76</v>
      </c>
      <c r="AR1" s="31" t="s">
        <v>77</v>
      </c>
      <c r="AS1" s="31" t="s">
        <v>78</v>
      </c>
      <c r="AT1" s="31" t="s">
        <v>79</v>
      </c>
      <c r="AU1" s="31" t="s">
        <v>80</v>
      </c>
      <c r="AV1" s="31" t="s">
        <v>81</v>
      </c>
      <c r="AW1" s="31" t="s">
        <v>82</v>
      </c>
      <c r="AX1" s="31" t="s">
        <v>83</v>
      </c>
      <c r="AY1" s="31" t="s">
        <v>84</v>
      </c>
      <c r="AZ1" s="31" t="s">
        <v>85</v>
      </c>
      <c r="BA1" s="31" t="s">
        <v>86</v>
      </c>
      <c r="BB1" s="31" t="s">
        <v>87</v>
      </c>
      <c r="BC1" s="31" t="s">
        <v>88</v>
      </c>
      <c r="BD1" s="31" t="s">
        <v>89</v>
      </c>
      <c r="BE1" s="31" t="s">
        <v>155</v>
      </c>
      <c r="BF1" s="31" t="s">
        <v>90</v>
      </c>
    </row>
    <row r="2" spans="1:58" ht="15" x14ac:dyDescent="0.25">
      <c r="A2" s="31" t="str">
        <f>Digitaal!C2</f>
        <v>Personeelsnummer wordt toegekend door RDN</v>
      </c>
      <c r="B2" s="31">
        <f>Digitaal!C3</f>
        <v>0</v>
      </c>
      <c r="C2" s="31" t="str">
        <f>IF(Digitaal!C15="","",Digitaal!C15)</f>
        <v/>
      </c>
      <c r="D2" s="31"/>
      <c r="E2" s="31" t="str">
        <f>UPPER(Digitaal!C4)</f>
        <v/>
      </c>
      <c r="F2" s="31" t="str">
        <f>IF(Digitaal!C5="","",Digitaal!C5)</f>
        <v/>
      </c>
      <c r="G2" s="31"/>
      <c r="H2" s="31">
        <f>Digitaal!C7</f>
        <v>0</v>
      </c>
      <c r="I2" s="31">
        <f>IFERROR(IF(SEARCH("-",Digitaal!E7),LEFT(Digitaal!E7,LEN(Digitaal!E7)+SEARCH("-",Digitaal!E7)-LEN(Digitaal!E7)-1),Digitaal!E7),Digitaal!E7)</f>
        <v>0</v>
      </c>
      <c r="J2" s="31" t="str">
        <f>IFERROR(IF(SEARCH("-",Digitaal!E7),RIGHT(Digitaal!E7,1),""),"")</f>
        <v/>
      </c>
      <c r="K2" s="31">
        <f>Digitaal!C8</f>
        <v>0</v>
      </c>
      <c r="L2" s="31">
        <f>Digitaal!E8</f>
        <v>0</v>
      </c>
      <c r="M2" s="31">
        <v>530</v>
      </c>
      <c r="N2" s="31"/>
      <c r="O2" s="31" t="str">
        <f>IF(Digitaal!C20=0,"",Digitaal!C20)</f>
        <v/>
      </c>
      <c r="P2" s="31"/>
      <c r="Q2" s="31"/>
      <c r="R2" s="31">
        <v>1</v>
      </c>
      <c r="S2" s="33">
        <f>Digitaal!$C$11</f>
        <v>0</v>
      </c>
      <c r="T2" s="31">
        <v>143</v>
      </c>
      <c r="U2" s="31">
        <f>Digitaal!$C$17</f>
        <v>0</v>
      </c>
      <c r="V2" s="31">
        <v>1</v>
      </c>
      <c r="W2" s="33">
        <f>Digitaal!$C$12</f>
        <v>0</v>
      </c>
      <c r="X2" s="31"/>
      <c r="Y2" s="31">
        <f>Digitaal!L29</f>
        <v>2</v>
      </c>
      <c r="Z2" s="31">
        <v>1</v>
      </c>
      <c r="AA2" s="31">
        <f>Digitaal!L27</f>
        <v>1</v>
      </c>
      <c r="AB2" s="31">
        <v>1</v>
      </c>
      <c r="AC2" s="31">
        <f>IF(Digitaal!L29=4,5,1)</f>
        <v>1</v>
      </c>
      <c r="AD2" s="31">
        <v>2</v>
      </c>
      <c r="AE2" s="31">
        <v>2</v>
      </c>
      <c r="AF2" s="31">
        <v>2</v>
      </c>
      <c r="AG2" s="31">
        <v>2</v>
      </c>
      <c r="AH2" s="31">
        <v>0</v>
      </c>
      <c r="AI2" s="31">
        <v>2</v>
      </c>
      <c r="AJ2" s="31">
        <v>2</v>
      </c>
      <c r="AK2" s="31">
        <v>2</v>
      </c>
      <c r="AL2" s="33" t="str">
        <f>IF(Digitaal!C28="","",Digitaal!C28)</f>
        <v/>
      </c>
      <c r="AM2" s="31">
        <f>IF(Digitaal!L29=3,2,1)</f>
        <v>1</v>
      </c>
      <c r="AN2" s="31">
        <v>1</v>
      </c>
      <c r="AO2" s="31">
        <v>1</v>
      </c>
      <c r="AP2" s="31">
        <f>IF(OR(Digitaal!L29=1,Digitaal!L29=3,Digitaal!L29=4),0,Digitaal!C31)</f>
        <v>0</v>
      </c>
      <c r="AQ2" s="31">
        <f>IF(OR(Digitaal!L29=3,Digitaal!L29=1,Digitaal!L29=4),0,ROUND(Digitaal!C30*4.33,0))</f>
        <v>0</v>
      </c>
      <c r="AR2" s="31">
        <f>IF(Digitaal!L23=2,0,Digitaal!C23)</f>
        <v>0</v>
      </c>
      <c r="AS2" s="31">
        <f>Digitaal!N23</f>
        <v>2</v>
      </c>
      <c r="AT2" s="31">
        <f>IF(Digitaal!L23=1,0,Digitaal!C23)</f>
        <v>0</v>
      </c>
      <c r="AU2" s="31">
        <f>AS2</f>
        <v>2</v>
      </c>
      <c r="AV2" s="31">
        <f>IF(AS2=1,ROUND(AR2*12.96,0),ROUND(AR2*250,0))</f>
        <v>0</v>
      </c>
      <c r="AW2" s="31">
        <f>Digitaal!L25</f>
        <v>2</v>
      </c>
      <c r="AX2" s="31">
        <f>IF(Digitaal!L29=4,2,1)</f>
        <v>1</v>
      </c>
      <c r="AY2" s="31">
        <f>IF(Digitaal!L29=4,2,1)</f>
        <v>1</v>
      </c>
      <c r="AZ2" s="31">
        <v>1</v>
      </c>
      <c r="BA2" s="31">
        <v>1</v>
      </c>
      <c r="BB2" s="31">
        <v>0</v>
      </c>
      <c r="BC2" s="31">
        <v>0</v>
      </c>
      <c r="BD2" s="31">
        <v>0</v>
      </c>
      <c r="BE2" s="31">
        <v>0</v>
      </c>
      <c r="BF2" s="31" t="str">
        <f>IF(Digitaal!C18=0,"",Digitaal!C18)</f>
        <v/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Digitaal</vt:lpstr>
      <vt:lpstr>Onkosten OR</vt:lpstr>
      <vt:lpstr>Onkosten</vt:lpstr>
      <vt:lpstr>Import</vt:lpstr>
      <vt:lpstr>Digitaal!Afdrukbereik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Janssen</dc:creator>
  <cp:lastModifiedBy>Frits van den Nieuwenhuizen</cp:lastModifiedBy>
  <cp:lastPrinted>2015-05-22T10:37:13Z</cp:lastPrinted>
  <dcterms:created xsi:type="dcterms:W3CDTF">2007-05-07T14:06:30Z</dcterms:created>
  <dcterms:modified xsi:type="dcterms:W3CDTF">2025-10-09T13:15:56Z</dcterms:modified>
</cp:coreProperties>
</file>