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ficebox01\root22\ABOS\home\fnieuwenhuizen\Desktop\"/>
    </mc:Choice>
  </mc:AlternateContent>
  <xr:revisionPtr revIDLastSave="0" documentId="8_{D4D0E686-04B9-43E1-8824-CD804285F348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Digital" sheetId="1" r:id="rId1"/>
    <sheet name="Onkosten OR" sheetId="5" state="hidden" r:id="rId2"/>
    <sheet name="Expenses" sheetId="9" state="hidden" r:id="rId3"/>
    <sheet name="Import" sheetId="3" state="hidden" r:id="rId4"/>
  </sheets>
  <definedNames>
    <definedName name="_xlnm.Print_Area" localSheetId="0">Digital!$A$1:$F$55</definedName>
  </definedNames>
  <calcPr calcId="191029" iterateDelta="1E-4" concurrentCalc="0"/>
</workbook>
</file>

<file path=xl/calcChain.xml><?xml version="1.0" encoding="utf-8"?>
<calcChain xmlns="http://schemas.openxmlformats.org/spreadsheetml/2006/main">
  <c r="B20" i="9" l="1"/>
  <c r="B21" i="9"/>
  <c r="B22" i="9"/>
  <c r="B45" i="1"/>
  <c r="B41" i="1"/>
  <c r="I7" i="1"/>
  <c r="BF2" i="3"/>
  <c r="O2" i="3"/>
  <c r="AQ2" i="3"/>
  <c r="AP2" i="3"/>
  <c r="R29" i="1"/>
  <c r="R28" i="1"/>
  <c r="C41" i="1"/>
  <c r="J2" i="3"/>
  <c r="I2" i="3"/>
  <c r="B21" i="5"/>
  <c r="B5" i="9"/>
  <c r="B4" i="9"/>
  <c r="B22" i="5"/>
  <c r="B5" i="5"/>
  <c r="B4" i="5"/>
  <c r="B23" i="5"/>
  <c r="R35" i="1"/>
  <c r="R34" i="1"/>
  <c r="R33" i="1"/>
  <c r="R31" i="1"/>
  <c r="R32" i="1"/>
  <c r="R12" i="1"/>
  <c r="R11" i="1"/>
  <c r="E2" i="3"/>
  <c r="F2" i="3"/>
  <c r="C2" i="3"/>
  <c r="AL2" i="3"/>
  <c r="R26" i="1"/>
  <c r="R4" i="1"/>
  <c r="R21" i="1"/>
  <c r="R30" i="1"/>
  <c r="R27" i="1"/>
  <c r="R25" i="1"/>
  <c r="R23" i="1"/>
  <c r="R13" i="1"/>
  <c r="R24" i="1"/>
  <c r="R15" i="1"/>
  <c r="R16" i="1"/>
  <c r="R17" i="1"/>
  <c r="R18" i="1"/>
  <c r="R10" i="1"/>
  <c r="S7" i="1"/>
  <c r="S6" i="1"/>
  <c r="R3" i="1"/>
  <c r="R6" i="1"/>
  <c r="R7" i="1"/>
  <c r="R8" i="1"/>
  <c r="R9" i="1"/>
  <c r="AY2" i="3"/>
  <c r="AX2" i="3"/>
  <c r="AS2" i="3"/>
  <c r="AU2" i="3"/>
  <c r="AM2" i="3"/>
  <c r="K2" i="3"/>
  <c r="L2" i="3"/>
  <c r="AC2" i="3"/>
  <c r="AA2" i="3"/>
  <c r="Y2" i="3"/>
  <c r="R37" i="1"/>
  <c r="F1" i="1"/>
  <c r="AW2" i="3"/>
  <c r="AT2" i="3"/>
  <c r="AR2" i="3"/>
  <c r="AV2" i="3"/>
  <c r="W2" i="3"/>
  <c r="U2" i="3"/>
  <c r="S2" i="3"/>
  <c r="H2" i="3"/>
  <c r="B2" i="3"/>
  <c r="A2" i="3"/>
  <c r="D32" i="1"/>
</calcChain>
</file>

<file path=xl/sharedStrings.xml><?xml version="1.0" encoding="utf-8"?>
<sst xmlns="http://schemas.openxmlformats.org/spreadsheetml/2006/main" count="194" uniqueCount="189">
  <si>
    <t>Geboortedatum</t>
  </si>
  <si>
    <t>Geslacht</t>
  </si>
  <si>
    <t>Personeelsnummer</t>
  </si>
  <si>
    <t>Voorletters</t>
  </si>
  <si>
    <t>Voorvoegsel</t>
  </si>
  <si>
    <t>Bruto</t>
  </si>
  <si>
    <t>Netto</t>
  </si>
  <si>
    <t>Per week</t>
  </si>
  <si>
    <t>Parttime</t>
  </si>
  <si>
    <t>Overige vragen</t>
  </si>
  <si>
    <t>Achternaam</t>
  </si>
  <si>
    <t>PartnerAchternaam</t>
  </si>
  <si>
    <t>Roepnaam</t>
  </si>
  <si>
    <t>PartnerVoorvoegsel</t>
  </si>
  <si>
    <t>Straatnaam</t>
  </si>
  <si>
    <t>Huisnummer</t>
  </si>
  <si>
    <t>HuisnummerToevoeging</t>
  </si>
  <si>
    <t>Postcode</t>
  </si>
  <si>
    <t>Plaatsnaam</t>
  </si>
  <si>
    <t>Land</t>
  </si>
  <si>
    <t>Telefoon</t>
  </si>
  <si>
    <t>Email</t>
  </si>
  <si>
    <t>Fax</t>
  </si>
  <si>
    <t>Mobiel</t>
  </si>
  <si>
    <t>Nationaliteit</t>
  </si>
  <si>
    <t>Sofinummer</t>
  </si>
  <si>
    <t>BurgerlijkeStaat</t>
  </si>
  <si>
    <t>DatumInDienst</t>
  </si>
  <si>
    <t>HistorischeDatumInDienst</t>
  </si>
  <si>
    <t>Profielnr</t>
  </si>
  <si>
    <t>NummerInkomstenverhouding</t>
  </si>
  <si>
    <t>SoortDienstverband</t>
  </si>
  <si>
    <t>SoortWerknemer</t>
  </si>
  <si>
    <t>BasisDienstverband</t>
  </si>
  <si>
    <t>IsFamilieVanEigenaar</t>
  </si>
  <si>
    <t>IsVorigeEigenaar</t>
  </si>
  <si>
    <t>IsDirecteurGrootAandeelhouder</t>
  </si>
  <si>
    <t>IsOproepkrachtOfInvalkracht</t>
  </si>
  <si>
    <t>SoortOproepkracht</t>
  </si>
  <si>
    <t>GemoedsbezwaardVolksverz</t>
  </si>
  <si>
    <t>GemoedsbezwaardWerknVerz</t>
  </si>
  <si>
    <t>IsAnoniemeWerknemer</t>
  </si>
  <si>
    <t>AanstellingTot</t>
  </si>
  <si>
    <t>Berekenen_uren</t>
  </si>
  <si>
    <t>RegelmatigArbeidspatroon</t>
  </si>
  <si>
    <t>Ploeg</t>
  </si>
  <si>
    <t>AfwijkendAantalUrenPerWeek</t>
  </si>
  <si>
    <t>Afwijkend_SVdagen_per_periode</t>
  </si>
  <si>
    <t>Basisloon</t>
  </si>
  <si>
    <t>BasisloonEenheid</t>
  </si>
  <si>
    <t>Nettoloon</t>
  </si>
  <si>
    <t>NettoloonEenheid</t>
  </si>
  <si>
    <t>Jaarloon</t>
  </si>
  <si>
    <t>ArbeidskortingToepassen</t>
  </si>
  <si>
    <t>VerzekerdWW</t>
  </si>
  <si>
    <t>VerzekerdWAO</t>
  </si>
  <si>
    <t>VerzekerdZW</t>
  </si>
  <si>
    <t>SoortZVW</t>
  </si>
  <si>
    <t>NominalePremie</t>
  </si>
  <si>
    <t>AanvullendePremie</t>
  </si>
  <si>
    <t>ExtraBijdrageWerkgever</t>
  </si>
  <si>
    <t>IbanNettoloon</t>
  </si>
  <si>
    <t>Bruto/Netto</t>
  </si>
  <si>
    <t>Per periode/Per uur</t>
  </si>
  <si>
    <t>Profielen instellen</t>
  </si>
  <si>
    <t>To do:</t>
  </si>
  <si>
    <t xml:space="preserve">  </t>
  </si>
  <si>
    <t>Stagiair toelichting in dit blad</t>
  </si>
  <si>
    <t>Totaal</t>
  </si>
  <si>
    <t>Onderbouwing netto onkostenvergoeding</t>
  </si>
  <si>
    <t>Medewerker</t>
  </si>
  <si>
    <t>BSN</t>
  </si>
  <si>
    <t>Persoonsgegevens</t>
  </si>
  <si>
    <t>Onkostenvergoeding specificatie</t>
  </si>
  <si>
    <t>PC- en kantoorbenodigdheden</t>
  </si>
  <si>
    <t>Vakliteratuur</t>
  </si>
  <si>
    <t>Representatie</t>
  </si>
  <si>
    <t>Mobiele telefoon</t>
  </si>
  <si>
    <t>Internet</t>
  </si>
  <si>
    <t>Maaltijden en consumpties onderweg of op het werk</t>
  </si>
  <si>
    <t>Contributies</t>
  </si>
  <si>
    <t>Lidmaatschappen</t>
  </si>
  <si>
    <t>Werkkleding</t>
  </si>
  <si>
    <t>Koffiegelden</t>
  </si>
  <si>
    <t>Kosten met betrekking tot de auto van de zaak</t>
  </si>
  <si>
    <t>Kosten</t>
  </si>
  <si>
    <t>Controle</t>
  </si>
  <si>
    <t>Netto vergoeding</t>
  </si>
  <si>
    <t xml:space="preserve">    Bedrag</t>
  </si>
  <si>
    <t>OUDE REGELING</t>
  </si>
  <si>
    <t>Overige</t>
  </si>
  <si>
    <t>info@rdn-salarisportaal.nl</t>
  </si>
  <si>
    <t>Mail:</t>
  </si>
  <si>
    <t>Fulltime</t>
  </si>
  <si>
    <t>BankGiroRekeningnummerNettoloon</t>
  </si>
  <si>
    <t>Personnel number will be filled in by Retera De Natris</t>
  </si>
  <si>
    <t>Fixed personnel data</t>
  </si>
  <si>
    <t>Personnel number</t>
  </si>
  <si>
    <t>Last name (Name of birth)</t>
  </si>
  <si>
    <t>Initials</t>
  </si>
  <si>
    <t>Prefix</t>
  </si>
  <si>
    <t>Street name</t>
  </si>
  <si>
    <t>Zip code</t>
  </si>
  <si>
    <t>Date of birth</t>
  </si>
  <si>
    <t>Date of employment</t>
  </si>
  <si>
    <t>Gender</t>
  </si>
  <si>
    <t>Marital status</t>
  </si>
  <si>
    <t>Last name partner</t>
  </si>
  <si>
    <t>Prefix partner</t>
  </si>
  <si>
    <t>BSN / Social security number</t>
  </si>
  <si>
    <t>IBAN (international bank account number)</t>
  </si>
  <si>
    <t>Function</t>
  </si>
  <si>
    <t>E-mail address</t>
  </si>
  <si>
    <t>Gross salary</t>
  </si>
  <si>
    <t>Pay scale</t>
  </si>
  <si>
    <t>Apply rebate to payroll taxes</t>
  </si>
  <si>
    <t>Holiday allowance %</t>
  </si>
  <si>
    <t>Type of contract</t>
  </si>
  <si>
    <t>Contract expiry date</t>
  </si>
  <si>
    <t>Nature of employment</t>
  </si>
  <si>
    <t>Weekly amount of days worked</t>
  </si>
  <si>
    <t>Weekly amount of hours worked</t>
  </si>
  <si>
    <t>Company car</t>
  </si>
  <si>
    <t>Driven &gt; 500km per year in private?</t>
  </si>
  <si>
    <t>Statement no use in private</t>
  </si>
  <si>
    <t>License plate</t>
  </si>
  <si>
    <t>Catalog value incl.taxes/bpm</t>
  </si>
  <si>
    <t>Fiscal addition percentage</t>
  </si>
  <si>
    <t>Employee contribution</t>
  </si>
  <si>
    <t>Unmarried</t>
  </si>
  <si>
    <t>Male</t>
  </si>
  <si>
    <t>Married</t>
  </si>
  <si>
    <t>Female</t>
  </si>
  <si>
    <t>Per month</t>
  </si>
  <si>
    <t>Per hour</t>
  </si>
  <si>
    <t>Yes</t>
  </si>
  <si>
    <t>No</t>
  </si>
  <si>
    <t>Indefinitely</t>
  </si>
  <si>
    <t>Temporarily</t>
  </si>
  <si>
    <t>Call worker</t>
  </si>
  <si>
    <t>Trainee</t>
  </si>
  <si>
    <t>Per day</t>
  </si>
  <si>
    <t>Per 4 weeks</t>
  </si>
  <si>
    <t>Travel allowance home-work</t>
  </si>
  <si>
    <t>Kilometers single trip</t>
  </si>
  <si>
    <t>Net expenses compensation</t>
  </si>
  <si>
    <t>Other remarks / additional information:</t>
  </si>
  <si>
    <t>Is the employee currently receiving a disability benefit?</t>
  </si>
  <si>
    <t>If not, has the employee received a disability benefit 5 years prior to this contract?</t>
  </si>
  <si>
    <t>Is the employee 50+ and employed from a benefit situation?</t>
  </si>
  <si>
    <t>Number</t>
  </si>
  <si>
    <t>City</t>
  </si>
  <si>
    <t>Country</t>
  </si>
  <si>
    <t>Information:</t>
  </si>
  <si>
    <t>Filling in:</t>
  </si>
  <si>
    <t>Fill in the form from top to bottom.</t>
  </si>
  <si>
    <t>Choose an option from the bars by using the mouse.</t>
  </si>
  <si>
    <t>The red line infront of a question shows wether or not it is a mandatory field.</t>
  </si>
  <si>
    <t>The red line will turn green after you have succesfully filled in a field.</t>
  </si>
  <si>
    <t>Trainee:</t>
  </si>
  <si>
    <t>A trainee is an employee who does not receive a salary for his work.</t>
  </si>
  <si>
    <t>Often there is agreed upon a small monthly consideration. (€ 100 - € 400)</t>
  </si>
  <si>
    <t>Sending:</t>
  </si>
  <si>
    <t>Save the Excel file and send the file attached to an e-mail to: info@rdn-salarisportaal.nl</t>
  </si>
  <si>
    <t>Contact information Retera De Natris Accountants B.V.:</t>
  </si>
  <si>
    <t>Phone:</t>
  </si>
  <si>
    <t>040-2070026 (0031 40 2070026)</t>
  </si>
  <si>
    <t>Specification</t>
  </si>
  <si>
    <t>Expenses</t>
  </si>
  <si>
    <t>Amount</t>
  </si>
  <si>
    <t>Computer and office needs</t>
  </si>
  <si>
    <t>Job literature</t>
  </si>
  <si>
    <t>Representation</t>
  </si>
  <si>
    <t>Mobile phone</t>
  </si>
  <si>
    <t>Contributions</t>
  </si>
  <si>
    <t>Memberships</t>
  </si>
  <si>
    <t>Working gear</t>
  </si>
  <si>
    <t>Coffee allowance</t>
  </si>
  <si>
    <t>Expenses in regard to the company car</t>
  </si>
  <si>
    <t>Total</t>
  </si>
  <si>
    <t>Net compensation</t>
  </si>
  <si>
    <t>Control number</t>
  </si>
  <si>
    <t>Employee</t>
  </si>
  <si>
    <t>BSN / social security number</t>
  </si>
  <si>
    <t>Substantiation net compensation</t>
  </si>
  <si>
    <t>Personnel data</t>
  </si>
  <si>
    <t>Wage data</t>
  </si>
  <si>
    <t>Additional salary data</t>
  </si>
  <si>
    <t>0,19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</si>
</sst>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_-&quot;€&quot;\ * #,##0.00\-;_-&quot;€&quot;\ * &quot;-&quot;??_-;_-@_-"/>
    <numFmt numFmtId="165" formatCode="\&gt;"/>
    <numFmt numFmtId="166" formatCode="_ * #,##0.0\ &quot;km&quot;_ ;_ * \-#,##0.0_ ;_ * &quot;-&quot;??_ ;_ @_ "/>
    <numFmt numFmtId="167" formatCode="_*&quot;EUR&quot;\ #,##0.\-_ ;_ * \-#,##0_ ;_ * &quot;-&quot;??_ ;_ @_ 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20"/>
      <color rgb="FFFF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color theme="1"/>
      <name val="Calibri"/>
      <family val="1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  <font>
      <u/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/>
      <top style="thin">
        <color indexed="64"/>
      </top>
      <bottom/>
      <diagonal/>
    </border>
    <border>
      <left style="thick">
        <color rgb="FFC0000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11" fillId="0" borderId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3" fillId="0" borderId="0" xfId="0" applyFont="1"/>
    <xf numFmtId="0" fontId="2" fillId="0" borderId="0" xfId="0" applyFont="1"/>
    <xf numFmtId="164" fontId="3" fillId="0" borderId="3" xfId="1" applyFont="1" applyBorder="1" applyProtection="1">
      <protection locked="0"/>
    </xf>
    <xf numFmtId="164" fontId="3" fillId="0" borderId="2" xfId="1" applyFont="1" applyBorder="1" applyProtection="1">
      <protection locked="0"/>
    </xf>
    <xf numFmtId="9" fontId="3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 hidden="1"/>
    </xf>
    <xf numFmtId="0" fontId="7" fillId="0" borderId="0" xfId="0" applyFont="1" applyAlignment="1">
      <alignment vertical="top" textRotation="180" wrapText="1"/>
    </xf>
    <xf numFmtId="0" fontId="3" fillId="0" borderId="0" xfId="0" applyFont="1" applyBorder="1"/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NumberFormat="1" applyFont="1" applyBorder="1" applyAlignment="1" applyProtection="1">
      <alignment horizontal="left"/>
      <protection locked="0"/>
    </xf>
    <xf numFmtId="0" fontId="3" fillId="4" borderId="0" xfId="0" applyFont="1" applyFill="1" applyBorder="1"/>
    <xf numFmtId="0" fontId="3" fillId="0" borderId="0" xfId="0" applyFont="1" applyFill="1" applyBorder="1"/>
    <xf numFmtId="1" fontId="3" fillId="0" borderId="3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164" fontId="0" fillId="0" borderId="0" xfId="1" applyFont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Alignment="1" applyProtection="1">
      <alignment vertical="top" wrapText="1"/>
    </xf>
    <xf numFmtId="0" fontId="3" fillId="3" borderId="0" xfId="0" applyFont="1" applyFill="1" applyProtection="1">
      <protection locked="0" hidden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/>
    <xf numFmtId="0" fontId="3" fillId="0" borderId="11" xfId="0" applyFont="1" applyBorder="1" applyAlignment="1" applyProtection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12" fillId="0" borderId="12" xfId="0" applyFont="1" applyBorder="1"/>
    <xf numFmtId="164" fontId="12" fillId="0" borderId="12" xfId="1" applyFont="1" applyBorder="1"/>
    <xf numFmtId="164" fontId="13" fillId="0" borderId="0" xfId="1" applyFont="1"/>
    <xf numFmtId="0" fontId="3" fillId="6" borderId="3" xfId="0" applyFont="1" applyFill="1" applyBorder="1"/>
    <xf numFmtId="0" fontId="3" fillId="6" borderId="2" xfId="0" applyFont="1" applyFill="1" applyBorder="1"/>
    <xf numFmtId="0" fontId="3" fillId="7" borderId="3" xfId="0" applyFont="1" applyFill="1" applyBorder="1" applyAlignment="1">
      <alignment horizontal="center"/>
    </xf>
    <xf numFmtId="0" fontId="1" fillId="0" borderId="0" xfId="2" applyProtection="1">
      <protection locked="0" hidden="1"/>
    </xf>
    <xf numFmtId="0" fontId="0" fillId="0" borderId="0" xfId="0" applyProtection="1">
      <protection locked="0" hidden="1"/>
    </xf>
    <xf numFmtId="14" fontId="1" fillId="0" borderId="0" xfId="2" applyNumberFormat="1" applyProtection="1">
      <protection locked="0" hidden="1"/>
    </xf>
    <xf numFmtId="0" fontId="3" fillId="0" borderId="2" xfId="0" applyFont="1" applyBorder="1" applyAlignment="1" applyProtection="1">
      <alignment horizontal="left"/>
    </xf>
    <xf numFmtId="166" fontId="3" fillId="0" borderId="3" xfId="0" applyNumberFormat="1" applyFont="1" applyBorder="1" applyAlignment="1" applyProtection="1">
      <alignment horizontal="left"/>
      <protection locked="0"/>
    </xf>
    <xf numFmtId="164" fontId="3" fillId="2" borderId="3" xfId="1" applyFont="1" applyFill="1" applyBorder="1" applyProtection="1"/>
    <xf numFmtId="0" fontId="3" fillId="8" borderId="0" xfId="0" applyFont="1" applyFill="1"/>
    <xf numFmtId="0" fontId="17" fillId="0" borderId="0" xfId="5" applyFont="1"/>
    <xf numFmtId="0" fontId="16" fillId="0" borderId="0" xfId="5"/>
    <xf numFmtId="0" fontId="3" fillId="0" borderId="2" xfId="0" applyFont="1" applyBorder="1"/>
    <xf numFmtId="0" fontId="3" fillId="5" borderId="0" xfId="0" applyFont="1" applyFill="1" applyProtection="1">
      <protection locked="0" hidden="1"/>
    </xf>
    <xf numFmtId="164" fontId="3" fillId="0" borderId="2" xfId="1" applyFont="1" applyBorder="1" applyProtection="1"/>
    <xf numFmtId="0" fontId="3" fillId="0" borderId="0" xfId="0" applyFont="1" applyProtection="1"/>
    <xf numFmtId="0" fontId="3" fillId="0" borderId="0" xfId="0" applyFont="1" applyBorder="1" applyProtection="1"/>
    <xf numFmtId="0" fontId="0" fillId="0" borderId="0" xfId="0"/>
    <xf numFmtId="0" fontId="2" fillId="0" borderId="0" xfId="0" applyFont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wrapText="1"/>
    </xf>
    <xf numFmtId="0" fontId="12" fillId="0" borderId="12" xfId="0" applyFont="1" applyBorder="1"/>
    <xf numFmtId="0" fontId="2" fillId="0" borderId="0" xfId="8"/>
    <xf numFmtId="0" fontId="3" fillId="0" borderId="0" xfId="8" applyFont="1" applyProtection="1">
      <protection locked="0" hidden="1"/>
    </xf>
    <xf numFmtId="0" fontId="3" fillId="0" borderId="0" xfId="8" applyFont="1" applyAlignment="1" applyProtection="1">
      <alignment horizontal="left" vertical="top"/>
      <protection locked="0" hidden="1"/>
    </xf>
    <xf numFmtId="9" fontId="3" fillId="0" borderId="0" xfId="7" applyFont="1" applyProtection="1">
      <protection locked="0" hidden="1"/>
    </xf>
    <xf numFmtId="0" fontId="3" fillId="0" borderId="0" xfId="8" applyFont="1"/>
    <xf numFmtId="0" fontId="3" fillId="0" borderId="0" xfId="8" applyFont="1" applyProtection="1"/>
    <xf numFmtId="0" fontId="3" fillId="2" borderId="0" xfId="8" applyFont="1" applyFill="1"/>
    <xf numFmtId="0" fontId="3" fillId="0" borderId="0" xfId="8" applyFont="1" applyProtection="1"/>
    <xf numFmtId="0" fontId="3" fillId="0" borderId="0" xfId="8" applyFont="1" applyAlignment="1" applyProtection="1">
      <alignment horizontal="left" vertical="top"/>
    </xf>
    <xf numFmtId="0" fontId="3" fillId="0" borderId="0" xfId="8" applyFont="1" applyProtection="1"/>
    <xf numFmtId="164" fontId="0" fillId="0" borderId="0" xfId="1" applyFont="1" applyProtection="1"/>
    <xf numFmtId="164" fontId="2" fillId="0" borderId="0" xfId="6" applyFont="1" applyProtection="1">
      <protection locked="0"/>
    </xf>
    <xf numFmtId="0" fontId="2" fillId="0" borderId="0" xfId="8"/>
    <xf numFmtId="0" fontId="3" fillId="0" borderId="0" xfId="8" applyFont="1"/>
    <xf numFmtId="0" fontId="5" fillId="0" borderId="0" xfId="8" applyFont="1"/>
    <xf numFmtId="0" fontId="16" fillId="0" borderId="0" xfId="5"/>
    <xf numFmtId="0" fontId="2" fillId="0" borderId="0" xfId="8"/>
    <xf numFmtId="0" fontId="2" fillId="0" borderId="0" xfId="8" applyFont="1"/>
    <xf numFmtId="0" fontId="2" fillId="0" borderId="0" xfId="8" applyFont="1" applyAlignment="1">
      <alignment horizontal="left" vertical="top" wrapText="1"/>
    </xf>
    <xf numFmtId="0" fontId="2" fillId="0" borderId="0" xfId="8" applyFont="1" applyAlignment="1">
      <alignment wrapText="1"/>
    </xf>
    <xf numFmtId="0" fontId="3" fillId="7" borderId="3" xfId="8" applyFont="1" applyFill="1" applyBorder="1" applyAlignment="1">
      <alignment horizontal="center"/>
    </xf>
    <xf numFmtId="0" fontId="3" fillId="6" borderId="3" xfId="8" applyFont="1" applyFill="1" applyBorder="1"/>
    <xf numFmtId="0" fontId="3" fillId="6" borderId="2" xfId="8" applyFont="1" applyFill="1" applyBorder="1"/>
    <xf numFmtId="0" fontId="3" fillId="0" borderId="0" xfId="0" applyFont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left" vertical="top" wrapText="1"/>
    </xf>
    <xf numFmtId="167" fontId="3" fillId="0" borderId="2" xfId="1" applyNumberFormat="1" applyFont="1" applyBorder="1" applyAlignment="1" applyProtection="1">
      <alignment horizontal="left" vertical="top" readingOrder="2"/>
      <protection locked="0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4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6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center"/>
    </xf>
    <xf numFmtId="165" fontId="3" fillId="0" borderId="2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</xf>
    <xf numFmtId="0" fontId="3" fillId="0" borderId="0" xfId="8" applyFont="1" applyAlignment="1" applyProtection="1">
      <alignment horizontal="left" vertical="top" wrapText="1"/>
    </xf>
    <xf numFmtId="0" fontId="3" fillId="0" borderId="0" xfId="8" applyFont="1" applyAlignment="1" applyProtection="1">
      <alignment vertical="top" wrapText="1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4" fontId="3" fillId="0" borderId="3" xfId="0" applyNumberFormat="1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top" textRotation="180" wrapText="1"/>
    </xf>
    <xf numFmtId="0" fontId="16" fillId="0" borderId="2" xfId="5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center"/>
    </xf>
    <xf numFmtId="9" fontId="3" fillId="0" borderId="0" xfId="3" applyFont="1" applyBorder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8" fillId="7" borderId="0" xfId="0" applyFont="1" applyFill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7" borderId="3" xfId="8" applyFont="1" applyFill="1" applyBorder="1" applyAlignment="1">
      <alignment horizontal="left"/>
    </xf>
    <xf numFmtId="0" fontId="3" fillId="7" borderId="0" xfId="8" applyFont="1" applyFill="1" applyBorder="1" applyAlignment="1">
      <alignment horizontal="center"/>
    </xf>
    <xf numFmtId="0" fontId="8" fillId="7" borderId="0" xfId="8" applyFont="1" applyFill="1" applyAlignment="1">
      <alignment horizontal="center"/>
    </xf>
    <xf numFmtId="0" fontId="3" fillId="7" borderId="3" xfId="8" applyFont="1" applyFill="1" applyBorder="1" applyAlignment="1">
      <alignment horizontal="center"/>
    </xf>
  </cellXfs>
  <cellStyles count="9">
    <cellStyle name="Hyperlink" xfId="5" builtinId="8"/>
    <cellStyle name="Procent" xfId="3" builtinId="5"/>
    <cellStyle name="Procent 2" xfId="7" xr:uid="{00000000-0005-0000-0000-000002000000}"/>
    <cellStyle name="Standaard" xfId="0" builtinId="0"/>
    <cellStyle name="Standaard 2" xfId="4" xr:uid="{00000000-0005-0000-0000-000004000000}"/>
    <cellStyle name="Standaard 3" xfId="8" xr:uid="{00000000-0005-0000-0000-000005000000}"/>
    <cellStyle name="Standaard_Import" xfId="2" xr:uid="{00000000-0005-0000-0000-000006000000}"/>
    <cellStyle name="Valuta" xfId="1" builtinId="4"/>
    <cellStyle name="Valuta 2" xfId="6" xr:uid="{00000000-0005-0000-0000-000008000000}"/>
  </cellStyles>
  <dxfs count="44">
    <dxf>
      <font>
        <color rgb="FF00B050"/>
      </font>
    </dxf>
    <dxf>
      <font>
        <color rgb="FF00B050"/>
      </font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strike/>
        <color rgb="FFC00000"/>
      </font>
    </dxf>
    <dxf>
      <font>
        <color auto="1"/>
      </font>
      <fill>
        <patternFill>
          <bgColor rgb="FF00B050"/>
        </patternFill>
      </fill>
    </dxf>
    <dxf>
      <font>
        <strike/>
        <color rgb="FFC00000"/>
      </font>
    </dxf>
    <dxf>
      <font>
        <strike/>
        <color rgb="FFC00000"/>
      </font>
    </dxf>
    <dxf>
      <fill>
        <patternFill>
          <bgColor rgb="FF00B050"/>
        </patternFill>
      </fill>
    </dxf>
    <dxf>
      <font>
        <b val="0"/>
        <i val="0"/>
        <u val="none"/>
        <color rgb="FF00B050"/>
      </font>
      <fill>
        <patternFill patternType="none">
          <bgColor auto="1"/>
        </patternFill>
      </fill>
    </dxf>
    <dxf>
      <font>
        <strike/>
        <color rgb="FFC00000"/>
      </font>
    </dxf>
    <dxf>
      <font>
        <strike/>
        <color rgb="FFC00000"/>
      </font>
    </dxf>
    <dxf>
      <fill>
        <patternFill>
          <bgColor rgb="FF00B050"/>
        </patternFill>
      </fill>
    </dxf>
    <dxf>
      <font>
        <strike/>
        <color rgb="FFC00000"/>
      </font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border>
        <left style="thin">
          <color rgb="FF00B050"/>
        </left>
        <vertical/>
        <horizontal/>
      </border>
    </dxf>
    <dxf>
      <border>
        <left style="thin">
          <color rgb="FF00B050"/>
        </left>
        <vertical/>
        <horizontal/>
      </border>
    </dxf>
    <dxf>
      <fill>
        <patternFill>
          <bgColor rgb="FF00B050"/>
        </patternFill>
      </fill>
      <border>
        <right/>
        <vertical/>
        <horizontal/>
      </border>
    </dxf>
    <dxf>
      <fill>
        <patternFill>
          <bgColor rgb="FF00B050"/>
        </patternFill>
      </fill>
      <border>
        <right style="thin">
          <color rgb="FF00B050"/>
        </right>
        <vertical/>
        <horizontal/>
      </border>
    </dxf>
    <dxf>
      <font>
        <strike/>
        <color rgb="FFC00000"/>
      </font>
    </dxf>
    <dxf>
      <font>
        <strike/>
        <color rgb="FFC00000"/>
      </font>
    </dxf>
    <dxf>
      <font>
        <strike/>
        <color rgb="FFC00000"/>
      </font>
    </dxf>
    <dxf>
      <font>
        <strike/>
        <color rgb="FFC00000"/>
      </font>
    </dxf>
  </dxfs>
  <tableStyles count="0" defaultTableStyle="TableStyleMedium9" defaultPivotStyle="PivotStyleLight16"/>
  <colors>
    <mruColors>
      <color rgb="FFE0E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Style="combo" dx="16" fmlaLink="Import!$R$2" fmlaRange="$I$2:$I$3" noThreeD="1" sel="2" val="0"/>
</file>

<file path=xl/ctrlProps/ctrlProp10.xml><?xml version="1.0" encoding="utf-8"?>
<formControlPr xmlns="http://schemas.microsoft.com/office/spreadsheetml/2009/9/main" objectType="Drop" dropStyle="combo" dx="16" fmlaRange="$H$6:$H$7" noThreeD="1" sel="2" val="0"/>
</file>

<file path=xl/ctrlProps/ctrlProp11.xml><?xml version="1.0" encoding="utf-8"?>
<formControlPr xmlns="http://schemas.microsoft.com/office/spreadsheetml/2009/9/main" objectType="Drop" dropStyle="combo" dx="16" fmlaLink="$L$25" fmlaRange="$I$8:$I$9" noThreeD="1" sel="1" val="0"/>
</file>

<file path=xl/ctrlProps/ctrlProp12.xml><?xml version="1.0" encoding="utf-8"?>
<formControlPr xmlns="http://schemas.microsoft.com/office/spreadsheetml/2009/9/main" objectType="Drop" dropStyle="combo" dx="16" fmlaLink="$L$35" fmlaRange="$I$11:$I$17" noThreeD="1" sel="0" val="0"/>
</file>

<file path=xl/ctrlProps/ctrlProp13.xml><?xml version="1.0" encoding="utf-8"?>
<formControlPr xmlns="http://schemas.microsoft.com/office/spreadsheetml/2009/9/main" objectType="Drop" dropStyle="combo" dx="16" fmlaLink="$L$30" fmlaRange="$H$6:$H$7" noThreeD="1" sel="2" val="0"/>
</file>

<file path=xl/ctrlProps/ctrlProp14.xml><?xml version="1.0" encoding="utf-8"?>
<formControlPr xmlns="http://schemas.microsoft.com/office/spreadsheetml/2009/9/main" objectType="Drop" dropStyle="combo" dx="16" fmlaLink="$L$39" fmlaRange="$H$6:$H$7" noThreeD="1" sel="2" val="0"/>
</file>

<file path=xl/ctrlProps/ctrlProp15.xml><?xml version="1.0" encoding="utf-8"?>
<formControlPr xmlns="http://schemas.microsoft.com/office/spreadsheetml/2009/9/main" objectType="Drop" dropStyle="combo" dx="16" fmlaRange="$H$6:$H$7" noThreeD="1" sel="2" val="0"/>
</file>

<file path=xl/ctrlProps/ctrlProp2.xml><?xml version="1.0" encoding="utf-8"?>
<formControlPr xmlns="http://schemas.microsoft.com/office/spreadsheetml/2009/9/main" objectType="Drop" dropStyle="combo" dx="16" fmlaLink="Import!$V$2" fmlaRange="$H$2:$H$3" noThreeD="1" sel="1" val="0"/>
</file>

<file path=xl/ctrlProps/ctrlProp3.xml><?xml version="1.0" encoding="utf-8"?>
<formControlPr xmlns="http://schemas.microsoft.com/office/spreadsheetml/2009/9/main" objectType="Drop" dropStyle="combo" dx="16" fmlaLink="Digital!$N$21" fmlaRange="$H$4:$H$5" noThreeD="1" sel="0" val="0"/>
</file>

<file path=xl/ctrlProps/ctrlProp4.xml><?xml version="1.0" encoding="utf-8"?>
<formControlPr xmlns="http://schemas.microsoft.com/office/spreadsheetml/2009/9/main" objectType="Drop" dropStyle="combo" dx="16" fmlaLink="$L$23" fmlaRange="$H$6:$H$7" noThreeD="1" sel="2" val="0"/>
</file>

<file path=xl/ctrlProps/ctrlProp5.xml><?xml version="1.0" encoding="utf-8"?>
<formControlPr xmlns="http://schemas.microsoft.com/office/spreadsheetml/2009/9/main" objectType="Drop" dropStyle="combo" dx="16" fmlaLink="$L$27" fmlaRange="$H$8:$H$11" noThreeD="1" sel="1" val="0"/>
</file>

<file path=xl/ctrlProps/ctrlProp6.xml><?xml version="1.0" encoding="utf-8"?>
<formControlPr xmlns="http://schemas.microsoft.com/office/spreadsheetml/2009/9/main" objectType="Drop" dropStyle="combo" dx="16" fmlaLink="$L$30" fmlaRange="$H$6:$H$7" noThreeD="1" sel="2" val="0"/>
</file>

<file path=xl/ctrlProps/ctrlProp7.xml><?xml version="1.0" encoding="utf-8"?>
<formControlPr xmlns="http://schemas.microsoft.com/office/spreadsheetml/2009/9/main" objectType="Drop" dropStyle="combo" dx="16" fmlaLink="$L$31" fmlaRange="$H$6:$H$7" noThreeD="1" sel="0" val="0"/>
</file>

<file path=xl/ctrlProps/ctrlProp8.xml><?xml version="1.0" encoding="utf-8"?>
<formControlPr xmlns="http://schemas.microsoft.com/office/spreadsheetml/2009/9/main" objectType="Drop" dropStyle="combo" dx="16" fmlaLink="$L$32" fmlaRange="$H$6:$H$7" noThreeD="1" sel="0" val="0"/>
</file>

<file path=xl/ctrlProps/ctrlProp9.xml><?xml version="1.0" encoding="utf-8"?>
<formControlPr xmlns="http://schemas.microsoft.com/office/spreadsheetml/2009/9/main" objectType="Drop" dropStyle="combo" dx="16" fmlaRange="$H$6:$H$7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9525</xdr:rowOff>
        </xdr:from>
        <xdr:to>
          <xdr:col>3</xdr:col>
          <xdr:colOff>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</xdr:rowOff>
        </xdr:from>
        <xdr:to>
          <xdr:col>3</xdr:col>
          <xdr:colOff>0</xdr:colOff>
          <xdr:row>12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9525</xdr:rowOff>
        </xdr:from>
        <xdr:to>
          <xdr:col>5</xdr:col>
          <xdr:colOff>0</xdr:colOff>
          <xdr:row>21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9525</xdr:rowOff>
        </xdr:from>
        <xdr:to>
          <xdr:col>2</xdr:col>
          <xdr:colOff>895350</xdr:colOff>
          <xdr:row>23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9525</xdr:rowOff>
        </xdr:from>
        <xdr:to>
          <xdr:col>3</xdr:col>
          <xdr:colOff>0</xdr:colOff>
          <xdr:row>27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9525</xdr:rowOff>
        </xdr:from>
        <xdr:to>
          <xdr:col>2</xdr:col>
          <xdr:colOff>895350</xdr:colOff>
          <xdr:row>35</xdr:row>
          <xdr:rowOff>9525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2</xdr:col>
          <xdr:colOff>895350</xdr:colOff>
          <xdr:row>31</xdr:row>
          <xdr:rowOff>9525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9525</xdr:rowOff>
        </xdr:from>
        <xdr:to>
          <xdr:col>2</xdr:col>
          <xdr:colOff>895350</xdr:colOff>
          <xdr:row>32</xdr:row>
          <xdr:rowOff>9525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50</xdr:row>
          <xdr:rowOff>9525</xdr:rowOff>
        </xdr:from>
        <xdr:to>
          <xdr:col>4</xdr:col>
          <xdr:colOff>1438275</xdr:colOff>
          <xdr:row>51</xdr:row>
          <xdr:rowOff>9525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51</xdr:row>
          <xdr:rowOff>9525</xdr:rowOff>
        </xdr:from>
        <xdr:to>
          <xdr:col>4</xdr:col>
          <xdr:colOff>1438275</xdr:colOff>
          <xdr:row>52</xdr:row>
          <xdr:rowOff>9525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3</xdr:col>
          <xdr:colOff>0</xdr:colOff>
          <xdr:row>25</xdr:row>
          <xdr:rowOff>9525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9525</xdr:rowOff>
        </xdr:from>
        <xdr:to>
          <xdr:col>2</xdr:col>
          <xdr:colOff>895350</xdr:colOff>
          <xdr:row>35</xdr:row>
          <xdr:rowOff>9525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9525</xdr:rowOff>
        </xdr:from>
        <xdr:to>
          <xdr:col>2</xdr:col>
          <xdr:colOff>895350</xdr:colOff>
          <xdr:row>30</xdr:row>
          <xdr:rowOff>9525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9525</xdr:rowOff>
        </xdr:from>
        <xdr:to>
          <xdr:col>2</xdr:col>
          <xdr:colOff>895350</xdr:colOff>
          <xdr:row>39</xdr:row>
          <xdr:rowOff>9525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52</xdr:row>
          <xdr:rowOff>9525</xdr:rowOff>
        </xdr:from>
        <xdr:to>
          <xdr:col>4</xdr:col>
          <xdr:colOff>1438275</xdr:colOff>
          <xdr:row>53</xdr:row>
          <xdr:rowOff>9525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31</xdr:col>
      <xdr:colOff>38100</xdr:colOff>
      <xdr:row>0</xdr:row>
      <xdr:rowOff>0</xdr:rowOff>
    </xdr:from>
    <xdr:to>
      <xdr:col>34</xdr:col>
      <xdr:colOff>272610</xdr:colOff>
      <xdr:row>8</xdr:row>
      <xdr:rowOff>52281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8540" y="0"/>
          <a:ext cx="2109030" cy="1637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info@rdn-salarisportaal.nl?subject=Aanmelding%20nieuwe%20werknemer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info@rdn-salarisportaal.nl?subject=Aanmelding%20nieuwe%20werknemer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73"/>
  <sheetViews>
    <sheetView showGridLines="0" tabSelected="1" zoomScaleNormal="100" workbookViewId="0">
      <selection activeCell="C47" sqref="C47:E49"/>
    </sheetView>
  </sheetViews>
  <sheetFormatPr defaultColWidth="9.140625" defaultRowHeight="15" x14ac:dyDescent="0.2"/>
  <cols>
    <col min="1" max="1" width="0.42578125" style="1" customWidth="1"/>
    <col min="2" max="2" width="43.7109375" style="1" customWidth="1"/>
    <col min="3" max="3" width="25.85546875" style="1" customWidth="1"/>
    <col min="4" max="4" width="13.42578125" style="1" customWidth="1"/>
    <col min="5" max="5" width="23.42578125" style="1" customWidth="1"/>
    <col min="6" max="6" width="5.42578125" style="1" hidden="1" customWidth="1"/>
    <col min="7" max="9" width="9.140625" style="16" hidden="1" customWidth="1"/>
    <col min="10" max="11" width="9.140625" style="6" hidden="1" customWidth="1"/>
    <col min="12" max="12" width="11.42578125" style="6" hidden="1" customWidth="1"/>
    <col min="13" max="13" width="10.42578125" style="6" hidden="1" customWidth="1"/>
    <col min="14" max="19" width="9.140625" style="6" hidden="1" customWidth="1"/>
    <col min="20" max="21" width="4" style="16" hidden="1" customWidth="1"/>
    <col min="22" max="22" width="13.42578125" style="1" hidden="1" customWidth="1"/>
    <col min="23" max="23" width="90.42578125" style="1" hidden="1" customWidth="1"/>
    <col min="24" max="31" width="0" style="1" hidden="1" customWidth="1"/>
    <col min="32" max="16384" width="9.140625" style="1"/>
  </cols>
  <sheetData>
    <row r="1" spans="1:23" ht="15.75" customHeight="1" x14ac:dyDescent="0.25">
      <c r="B1" s="79" t="s">
        <v>96</v>
      </c>
      <c r="C1" s="79"/>
      <c r="D1" s="79"/>
      <c r="E1" s="94"/>
      <c r="F1" s="101" t="str">
        <f>IF(R37=33,"   Ready for mailing.","   The form can not be processed. Not all mandatory fields are filled in.")</f>
        <v xml:space="preserve">   The form can not be processed. Not all mandatory fields are filled in.</v>
      </c>
      <c r="G1" s="6"/>
      <c r="H1" s="6"/>
      <c r="I1" s="6"/>
    </row>
    <row r="2" spans="1:23" ht="15.75" customHeight="1" x14ac:dyDescent="0.2">
      <c r="A2" s="39"/>
      <c r="B2" s="45" t="s">
        <v>97</v>
      </c>
      <c r="C2" s="93" t="s">
        <v>95</v>
      </c>
      <c r="D2" s="93"/>
      <c r="E2" s="93"/>
      <c r="F2" s="101"/>
      <c r="G2" s="6"/>
      <c r="H2" s="56" t="s">
        <v>129</v>
      </c>
      <c r="I2" s="56" t="s">
        <v>130</v>
      </c>
      <c r="J2" s="56" t="s">
        <v>5</v>
      </c>
    </row>
    <row r="3" spans="1:23" ht="15.75" customHeight="1" x14ac:dyDescent="0.2">
      <c r="A3" s="11"/>
      <c r="B3" s="46" t="s">
        <v>98</v>
      </c>
      <c r="C3" s="98"/>
      <c r="D3" s="98"/>
      <c r="E3" s="98"/>
      <c r="F3" s="101"/>
      <c r="G3" s="6"/>
      <c r="H3" s="56" t="s">
        <v>131</v>
      </c>
      <c r="I3" s="56" t="s">
        <v>132</v>
      </c>
      <c r="J3" s="56" t="s">
        <v>6</v>
      </c>
      <c r="R3" s="6">
        <f t="shared" ref="R3:R18" si="0">IF(C3=0,0,1)</f>
        <v>0</v>
      </c>
    </row>
    <row r="4" spans="1:23" ht="15.75" customHeight="1" x14ac:dyDescent="0.2">
      <c r="A4" s="11"/>
      <c r="B4" s="46" t="s">
        <v>99</v>
      </c>
      <c r="C4" s="92"/>
      <c r="D4" s="92"/>
      <c r="E4" s="92"/>
      <c r="F4" s="101"/>
      <c r="G4" s="6"/>
      <c r="H4" s="56" t="s">
        <v>133</v>
      </c>
      <c r="I4" s="57"/>
      <c r="J4" s="55"/>
      <c r="R4" s="6">
        <f>IF(MID(C4,2,1)=".",0,IF(C4=0,0,1))</f>
        <v>0</v>
      </c>
    </row>
    <row r="5" spans="1:23" ht="15.75" customHeight="1" x14ac:dyDescent="0.2">
      <c r="A5" s="8"/>
      <c r="B5" s="46" t="s">
        <v>100</v>
      </c>
      <c r="C5" s="98"/>
      <c r="D5" s="98"/>
      <c r="E5" s="98"/>
      <c r="F5" s="101"/>
      <c r="G5" s="6"/>
      <c r="H5" s="56" t="s">
        <v>134</v>
      </c>
      <c r="I5" s="56"/>
      <c r="J5" s="55"/>
    </row>
    <row r="6" spans="1:23" ht="15.75" customHeight="1" x14ac:dyDescent="0.2">
      <c r="A6" s="11"/>
      <c r="B6" s="46" t="s">
        <v>101</v>
      </c>
      <c r="C6" s="9"/>
      <c r="D6" s="23" t="s">
        <v>150</v>
      </c>
      <c r="E6" s="13"/>
      <c r="F6" s="101"/>
      <c r="G6" s="6"/>
      <c r="H6" s="56" t="s">
        <v>135</v>
      </c>
      <c r="I6" s="56"/>
      <c r="J6" s="55"/>
      <c r="R6" s="6">
        <f t="shared" si="0"/>
        <v>0</v>
      </c>
      <c r="S6" s="6">
        <f>IF(E6=0,0,1)</f>
        <v>0</v>
      </c>
    </row>
    <row r="7" spans="1:23" ht="15.75" customHeight="1" x14ac:dyDescent="0.2">
      <c r="A7" s="11"/>
      <c r="B7" s="46" t="s">
        <v>102</v>
      </c>
      <c r="C7" s="10"/>
      <c r="D7" s="24" t="s">
        <v>151</v>
      </c>
      <c r="E7" s="14"/>
      <c r="F7" s="101"/>
      <c r="G7" s="6"/>
      <c r="H7" s="56" t="s">
        <v>136</v>
      </c>
      <c r="I7" s="56">
        <f>IF(L27=1,5,IF(L27=4,5,C28))</f>
        <v>5</v>
      </c>
      <c r="J7" s="55"/>
      <c r="R7" s="6">
        <f t="shared" si="0"/>
        <v>0</v>
      </c>
      <c r="S7" s="6">
        <f>IF(E7=0,0,1)</f>
        <v>0</v>
      </c>
    </row>
    <row r="8" spans="1:23" ht="15.75" customHeight="1" x14ac:dyDescent="0.2">
      <c r="A8" s="11"/>
      <c r="B8" s="46" t="s">
        <v>152</v>
      </c>
      <c r="C8" s="98"/>
      <c r="D8" s="97"/>
      <c r="E8" s="98"/>
      <c r="F8" s="101"/>
      <c r="G8" s="6"/>
      <c r="H8" s="56" t="s">
        <v>93</v>
      </c>
      <c r="I8" s="56" t="s">
        <v>137</v>
      </c>
      <c r="J8" s="55"/>
      <c r="R8" s="6">
        <f t="shared" si="0"/>
        <v>0</v>
      </c>
    </row>
    <row r="9" spans="1:23" ht="15.75" customHeight="1" x14ac:dyDescent="0.2">
      <c r="A9" s="11"/>
      <c r="B9" s="46" t="s">
        <v>103</v>
      </c>
      <c r="C9" s="99"/>
      <c r="D9" s="100"/>
      <c r="E9" s="99"/>
      <c r="F9" s="101"/>
      <c r="G9" s="6"/>
      <c r="H9" s="56" t="s">
        <v>8</v>
      </c>
      <c r="I9" s="56" t="s">
        <v>138</v>
      </c>
      <c r="J9" s="55"/>
      <c r="R9" s="6">
        <f t="shared" si="0"/>
        <v>0</v>
      </c>
    </row>
    <row r="10" spans="1:23" ht="15.75" customHeight="1" x14ac:dyDescent="0.2">
      <c r="A10" s="11"/>
      <c r="B10" s="46" t="s">
        <v>104</v>
      </c>
      <c r="C10" s="99"/>
      <c r="D10" s="99"/>
      <c r="E10" s="99"/>
      <c r="F10" s="101"/>
      <c r="G10" s="6"/>
      <c r="H10" s="56" t="s">
        <v>139</v>
      </c>
      <c r="I10" s="56"/>
      <c r="J10" s="55"/>
      <c r="R10" s="6">
        <f t="shared" si="0"/>
        <v>0</v>
      </c>
    </row>
    <row r="11" spans="1:23" ht="15.75" customHeight="1" x14ac:dyDescent="0.25">
      <c r="A11" s="11"/>
      <c r="B11" s="46" t="s">
        <v>105</v>
      </c>
      <c r="C11" s="105"/>
      <c r="D11" s="105"/>
      <c r="E11" s="105"/>
      <c r="F11" s="101"/>
      <c r="G11" s="6"/>
      <c r="H11" s="56" t="s">
        <v>140</v>
      </c>
      <c r="I11" s="58">
        <v>0</v>
      </c>
      <c r="J11" s="55"/>
      <c r="R11" s="6">
        <f>IF(Import!R2&gt;0,1,0)</f>
        <v>1</v>
      </c>
      <c r="V11" s="69" t="s">
        <v>153</v>
      </c>
      <c r="W11" s="67"/>
    </row>
    <row r="12" spans="1:23" ht="15.75" customHeight="1" x14ac:dyDescent="0.2">
      <c r="A12" s="11"/>
      <c r="B12" s="46" t="s">
        <v>106</v>
      </c>
      <c r="C12" s="105"/>
      <c r="D12" s="105"/>
      <c r="E12" s="105"/>
      <c r="F12" s="101"/>
      <c r="G12" s="6"/>
      <c r="H12" s="56" t="s">
        <v>141</v>
      </c>
      <c r="I12" s="58">
        <v>0.04</v>
      </c>
      <c r="J12" s="55"/>
      <c r="L12" s="43" t="s">
        <v>65</v>
      </c>
      <c r="R12" s="6">
        <f>IF(Import!V2&gt;0,1,0)</f>
        <v>1</v>
      </c>
      <c r="V12" s="68" t="s">
        <v>154</v>
      </c>
      <c r="W12" s="68" t="s">
        <v>155</v>
      </c>
    </row>
    <row r="13" spans="1:23" ht="15.75" customHeight="1" x14ac:dyDescent="0.2">
      <c r="A13" s="11"/>
      <c r="B13" s="46" t="s">
        <v>107</v>
      </c>
      <c r="C13" s="97"/>
      <c r="D13" s="97"/>
      <c r="E13" s="97"/>
      <c r="F13" s="101"/>
      <c r="G13" s="6"/>
      <c r="H13" s="56" t="s">
        <v>7</v>
      </c>
      <c r="I13" s="58">
        <v>7.0000000000000007E-2</v>
      </c>
      <c r="J13" s="55"/>
      <c r="L13" s="6" t="s">
        <v>64</v>
      </c>
      <c r="R13" s="6">
        <f>IF(Import!V2=1,1,IF(C13=0,0,1))</f>
        <v>1</v>
      </c>
      <c r="V13" s="67"/>
      <c r="W13" s="68" t="s">
        <v>156</v>
      </c>
    </row>
    <row r="14" spans="1:23" ht="15.75" customHeight="1" x14ac:dyDescent="0.2">
      <c r="A14" s="8"/>
      <c r="B14" s="46" t="s">
        <v>108</v>
      </c>
      <c r="C14" s="98"/>
      <c r="D14" s="98"/>
      <c r="E14" s="98"/>
      <c r="F14" s="101"/>
      <c r="G14" s="6"/>
      <c r="H14" s="56" t="s">
        <v>142</v>
      </c>
      <c r="I14" s="58">
        <v>0.14000000000000001</v>
      </c>
      <c r="J14" s="55"/>
      <c r="L14" s="6" t="s">
        <v>67</v>
      </c>
      <c r="V14" s="67"/>
      <c r="W14" s="68" t="s">
        <v>157</v>
      </c>
    </row>
    <row r="15" spans="1:23" ht="15.75" customHeight="1" x14ac:dyDescent="0.2">
      <c r="A15" s="11"/>
      <c r="B15" s="46" t="s">
        <v>109</v>
      </c>
      <c r="C15" s="98"/>
      <c r="D15" s="98"/>
      <c r="E15" s="98"/>
      <c r="F15" s="101"/>
      <c r="G15" s="6"/>
      <c r="H15" s="56" t="s">
        <v>133</v>
      </c>
      <c r="I15" s="58">
        <v>0.2</v>
      </c>
      <c r="J15" s="55"/>
      <c r="R15" s="6">
        <f t="shared" si="0"/>
        <v>0</v>
      </c>
      <c r="V15" s="67"/>
      <c r="W15" s="68" t="s">
        <v>158</v>
      </c>
    </row>
    <row r="16" spans="1:23" ht="15.75" customHeight="1" x14ac:dyDescent="0.2">
      <c r="A16" s="11"/>
      <c r="B16" s="46" t="s">
        <v>110</v>
      </c>
      <c r="C16" s="98"/>
      <c r="D16" s="98"/>
      <c r="E16" s="98"/>
      <c r="F16" s="101"/>
      <c r="G16" s="6"/>
      <c r="H16" s="56"/>
      <c r="I16" s="58">
        <v>0.25</v>
      </c>
      <c r="J16" s="55"/>
      <c r="R16" s="6">
        <f t="shared" si="0"/>
        <v>0</v>
      </c>
      <c r="V16" s="67"/>
      <c r="W16" s="67"/>
    </row>
    <row r="17" spans="1:30" ht="15.75" customHeight="1" x14ac:dyDescent="0.2">
      <c r="A17" s="11"/>
      <c r="B17" s="46" t="s">
        <v>111</v>
      </c>
      <c r="C17" s="98"/>
      <c r="D17" s="98"/>
      <c r="E17" s="98"/>
      <c r="F17" s="101"/>
      <c r="G17" s="6"/>
      <c r="H17" s="56"/>
      <c r="I17" s="58">
        <v>0.35</v>
      </c>
      <c r="J17" s="55"/>
      <c r="R17" s="6">
        <f t="shared" si="0"/>
        <v>0</v>
      </c>
      <c r="V17" s="68" t="s">
        <v>159</v>
      </c>
      <c r="W17" s="68" t="s">
        <v>160</v>
      </c>
    </row>
    <row r="18" spans="1:30" ht="15.75" customHeight="1" x14ac:dyDescent="0.2">
      <c r="A18" s="11"/>
      <c r="B18" s="46" t="s">
        <v>112</v>
      </c>
      <c r="C18" s="102"/>
      <c r="D18" s="98"/>
      <c r="E18" s="98"/>
      <c r="F18" s="101"/>
      <c r="G18" s="6"/>
      <c r="H18" s="6"/>
      <c r="I18" s="6"/>
      <c r="R18" s="6">
        <f t="shared" si="0"/>
        <v>0</v>
      </c>
      <c r="V18" s="67"/>
      <c r="W18" s="68" t="s">
        <v>161</v>
      </c>
    </row>
    <row r="19" spans="1:30" ht="15.75" customHeight="1" x14ac:dyDescent="0.2">
      <c r="B19" s="16"/>
      <c r="C19" s="36"/>
      <c r="D19" s="36"/>
      <c r="E19" s="36"/>
      <c r="F19" s="101"/>
      <c r="G19" s="6"/>
      <c r="H19" s="6"/>
      <c r="I19" s="6"/>
      <c r="V19" s="67"/>
      <c r="W19" s="67"/>
    </row>
    <row r="20" spans="1:30" ht="15.75" customHeight="1" x14ac:dyDescent="0.25">
      <c r="B20" s="103" t="s">
        <v>186</v>
      </c>
      <c r="C20" s="79"/>
      <c r="D20" s="79"/>
      <c r="E20" s="79"/>
      <c r="F20" s="101"/>
      <c r="G20" s="6"/>
      <c r="H20" s="6"/>
      <c r="I20" s="6"/>
      <c r="L20" s="6" t="s">
        <v>62</v>
      </c>
      <c r="N20" s="6" t="s">
        <v>63</v>
      </c>
      <c r="V20" s="68" t="s">
        <v>162</v>
      </c>
      <c r="W20" s="68" t="s">
        <v>163</v>
      </c>
    </row>
    <row r="21" spans="1:30" ht="15.75" customHeight="1" x14ac:dyDescent="0.2">
      <c r="A21" s="11"/>
      <c r="B21" s="50" t="s">
        <v>113</v>
      </c>
      <c r="C21" s="4"/>
      <c r="D21" s="42"/>
      <c r="F21" s="101"/>
      <c r="G21" s="6"/>
      <c r="H21" s="6"/>
      <c r="L21" s="6">
        <v>1</v>
      </c>
      <c r="R21" s="6">
        <f>IF(C21=0,0,1)+IF(L21=0,0,1)+IF(N21=0,0,1)</f>
        <v>1</v>
      </c>
      <c r="V21" s="67"/>
      <c r="W21" s="67"/>
    </row>
    <row r="22" spans="1:30" ht="15.75" customHeight="1" x14ac:dyDescent="0.25">
      <c r="A22" s="12"/>
      <c r="B22" s="50" t="s">
        <v>114</v>
      </c>
      <c r="C22" s="97"/>
      <c r="D22" s="97"/>
      <c r="E22" s="97"/>
      <c r="F22" s="101"/>
      <c r="G22" s="6"/>
      <c r="H22" s="6"/>
      <c r="V22" s="69" t="s">
        <v>164</v>
      </c>
      <c r="W22" s="67"/>
    </row>
    <row r="23" spans="1:30" ht="15.75" customHeight="1" x14ac:dyDescent="0.2">
      <c r="A23" s="11"/>
      <c r="B23" s="50" t="s">
        <v>115</v>
      </c>
      <c r="F23" s="101"/>
      <c r="G23" s="6"/>
      <c r="H23" s="6"/>
      <c r="I23" s="49"/>
      <c r="L23" s="6">
        <v>2</v>
      </c>
      <c r="R23" s="6">
        <f>IF(L23&gt;0,1,0)</f>
        <v>1</v>
      </c>
      <c r="V23" s="68" t="s">
        <v>165</v>
      </c>
      <c r="W23" s="68" t="s">
        <v>166</v>
      </c>
    </row>
    <row r="24" spans="1:30" ht="15.75" customHeight="1" x14ac:dyDescent="0.2">
      <c r="A24" s="11"/>
      <c r="B24" s="50" t="s">
        <v>116</v>
      </c>
      <c r="C24" s="5">
        <v>0.08</v>
      </c>
      <c r="F24" s="101"/>
      <c r="G24" s="6"/>
      <c r="H24" s="6"/>
      <c r="R24" s="6">
        <f>IF(C24=0,0,1)</f>
        <v>1</v>
      </c>
      <c r="V24" s="68" t="s">
        <v>92</v>
      </c>
      <c r="W24" s="70" t="s">
        <v>91</v>
      </c>
    </row>
    <row r="25" spans="1:30" ht="15.75" customHeight="1" x14ac:dyDescent="0.2">
      <c r="A25" s="11"/>
      <c r="B25" s="50" t="s">
        <v>117</v>
      </c>
      <c r="F25" s="101"/>
      <c r="G25" s="6"/>
      <c r="H25" s="6"/>
      <c r="L25" s="6">
        <v>1</v>
      </c>
      <c r="R25" s="6">
        <f>IF(L25&gt;0,1,0)</f>
        <v>1</v>
      </c>
      <c r="W25" s="41"/>
      <c r="AD25" s="40" t="s">
        <v>91</v>
      </c>
    </row>
    <row r="26" spans="1:30" ht="15.75" customHeight="1" x14ac:dyDescent="0.2">
      <c r="A26" s="11"/>
      <c r="B26" s="50" t="s">
        <v>118</v>
      </c>
      <c r="C26" s="99"/>
      <c r="D26" s="99"/>
      <c r="E26" s="99"/>
      <c r="F26" s="101"/>
      <c r="G26" s="6"/>
      <c r="H26" s="6"/>
      <c r="R26" s="6">
        <f>IF(L25=1,1,IF(C26=0,0,1))</f>
        <v>1</v>
      </c>
    </row>
    <row r="27" spans="1:30" ht="15.75" customHeight="1" x14ac:dyDescent="0.2">
      <c r="A27" s="11"/>
      <c r="B27" s="50" t="s">
        <v>119</v>
      </c>
      <c r="F27" s="101"/>
      <c r="G27" s="6"/>
      <c r="H27" s="6"/>
      <c r="L27" s="6">
        <v>1</v>
      </c>
      <c r="R27" s="6">
        <f>IF(L27&gt;0,1,0)</f>
        <v>1</v>
      </c>
    </row>
    <row r="28" spans="1:30" ht="15.75" customHeight="1" x14ac:dyDescent="0.2">
      <c r="A28" s="11"/>
      <c r="B28" s="50" t="s">
        <v>120</v>
      </c>
      <c r="C28" s="97"/>
      <c r="D28" s="97"/>
      <c r="E28" s="97"/>
      <c r="F28" s="101"/>
      <c r="G28" s="6"/>
      <c r="H28" s="6"/>
      <c r="R28" s="6">
        <f>IF(L27=1,1,IF(L27=4,1,IF(L27=3,1,IF(C28=0,0,1))))</f>
        <v>1</v>
      </c>
    </row>
    <row r="29" spans="1:30" ht="15.75" customHeight="1" x14ac:dyDescent="0.2">
      <c r="A29" s="11"/>
      <c r="B29" s="50" t="s">
        <v>121</v>
      </c>
      <c r="C29" s="98"/>
      <c r="D29" s="98"/>
      <c r="E29" s="98"/>
      <c r="F29" s="101"/>
      <c r="G29" s="6"/>
      <c r="H29" s="6"/>
      <c r="R29" s="6">
        <f>IF(L27=1,1,IF(L27=4,1,IF(L27=3,1,IF(C29=0,0,1))))</f>
        <v>1</v>
      </c>
    </row>
    <row r="30" spans="1:30" ht="15.75" customHeight="1" x14ac:dyDescent="0.2">
      <c r="A30" s="11"/>
      <c r="B30" s="50" t="s">
        <v>122</v>
      </c>
      <c r="F30" s="101"/>
      <c r="G30" s="6"/>
      <c r="H30" s="6"/>
      <c r="L30" s="6">
        <v>2</v>
      </c>
      <c r="R30" s="6">
        <f>IF(L30&gt;0,1,0)</f>
        <v>1</v>
      </c>
    </row>
    <row r="31" spans="1:30" ht="15.75" customHeight="1" x14ac:dyDescent="0.2">
      <c r="A31" s="11"/>
      <c r="B31" s="50" t="s">
        <v>123</v>
      </c>
      <c r="C31" s="17"/>
      <c r="D31" s="17"/>
      <c r="E31" s="17"/>
      <c r="F31" s="101"/>
      <c r="G31" s="6"/>
      <c r="H31" s="6"/>
      <c r="I31" s="6"/>
      <c r="R31" s="6">
        <f>IF(L30=2,1,IF(L31&gt;0,1,0))</f>
        <v>1</v>
      </c>
    </row>
    <row r="32" spans="1:30" ht="15.75" customHeight="1" x14ac:dyDescent="0.2">
      <c r="A32" s="11"/>
      <c r="B32" s="51" t="s">
        <v>124</v>
      </c>
      <c r="C32" s="20"/>
      <c r="D32" s="21" t="str">
        <f>IF(L32=1,"Graag een kopie bijvoegen van de verklaring.","")</f>
        <v/>
      </c>
      <c r="E32" s="22"/>
      <c r="F32" s="101"/>
      <c r="G32" s="6"/>
      <c r="H32" s="6"/>
      <c r="I32" s="6"/>
      <c r="R32" s="6">
        <f>IF(L31=1,1,IF(L30=2,1,IF(L32&gt;0,1,0)))</f>
        <v>1</v>
      </c>
    </row>
    <row r="33" spans="1:18" ht="15.75" customHeight="1" x14ac:dyDescent="0.2">
      <c r="A33" s="11"/>
      <c r="B33" s="52" t="s">
        <v>125</v>
      </c>
      <c r="C33" s="97"/>
      <c r="D33" s="97"/>
      <c r="E33" s="97"/>
      <c r="F33" s="101"/>
      <c r="G33" s="6"/>
      <c r="H33" s="6"/>
      <c r="I33" s="6"/>
      <c r="R33" s="6">
        <f>IF($L$30=2,1,IF($L$31=2,1,IF(C33=0,0,1)))</f>
        <v>1</v>
      </c>
    </row>
    <row r="34" spans="1:18" ht="15.75" customHeight="1" x14ac:dyDescent="0.2">
      <c r="A34" s="11"/>
      <c r="B34" s="50" t="s">
        <v>126</v>
      </c>
      <c r="C34" s="81"/>
      <c r="D34" s="81"/>
      <c r="E34" s="81"/>
      <c r="F34" s="101"/>
      <c r="G34" s="6"/>
      <c r="H34" s="6"/>
      <c r="I34" s="6"/>
      <c r="R34" s="6">
        <f>IF($L$30=2,1,IF($L$31=2,1,IF(C34=0,0,1)))</f>
        <v>1</v>
      </c>
    </row>
    <row r="35" spans="1:18" ht="15.75" customHeight="1" x14ac:dyDescent="0.2">
      <c r="A35" s="11"/>
      <c r="B35" s="53" t="s">
        <v>127</v>
      </c>
      <c r="C35" s="104"/>
      <c r="D35" s="104"/>
      <c r="E35" s="104"/>
      <c r="F35" s="101"/>
      <c r="G35" s="6"/>
      <c r="H35" s="6"/>
      <c r="I35" s="6"/>
      <c r="R35" s="6">
        <f>IF($L$30=2,1,IF($L$31=2,1,IF(L35=0,0,1)))</f>
        <v>1</v>
      </c>
    </row>
    <row r="36" spans="1:18" ht="15.75" customHeight="1" x14ac:dyDescent="0.2">
      <c r="A36" s="12"/>
      <c r="B36" s="53" t="s">
        <v>128</v>
      </c>
      <c r="C36" s="4">
        <v>0</v>
      </c>
      <c r="D36" s="44"/>
      <c r="E36" s="44"/>
      <c r="F36" s="101"/>
      <c r="G36" s="6"/>
      <c r="H36" s="6"/>
      <c r="I36" s="6"/>
      <c r="R36" s="6">
        <v>1</v>
      </c>
    </row>
    <row r="37" spans="1:18" ht="15.75" customHeight="1" x14ac:dyDescent="0.2">
      <c r="F37" s="101"/>
      <c r="G37" s="6"/>
      <c r="H37" s="6"/>
      <c r="I37" s="6"/>
      <c r="R37" s="19">
        <f>SUM(R2:S36)</f>
        <v>18</v>
      </c>
    </row>
    <row r="38" spans="1:18" ht="15.75" customHeight="1" x14ac:dyDescent="0.25">
      <c r="B38" s="79" t="s">
        <v>187</v>
      </c>
      <c r="C38" s="79"/>
      <c r="D38" s="79"/>
      <c r="E38" s="79"/>
      <c r="F38" s="101"/>
      <c r="G38" s="6"/>
      <c r="H38" s="6"/>
      <c r="I38" s="6"/>
    </row>
    <row r="39" spans="1:18" ht="15.75" customHeight="1" x14ac:dyDescent="0.2">
      <c r="B39" s="60" t="s">
        <v>143</v>
      </c>
      <c r="C39" s="91"/>
      <c r="D39" s="91"/>
      <c r="E39" s="91"/>
      <c r="F39" s="101"/>
      <c r="G39" s="6"/>
      <c r="H39" s="6"/>
      <c r="I39" s="6"/>
      <c r="L39" s="6">
        <v>2</v>
      </c>
    </row>
    <row r="40" spans="1:18" ht="15.75" customHeight="1" x14ac:dyDescent="0.2">
      <c r="B40" s="59" t="s">
        <v>144</v>
      </c>
      <c r="C40" s="37" t="s">
        <v>188</v>
      </c>
      <c r="F40" s="101"/>
      <c r="G40" s="6"/>
      <c r="H40" s="6"/>
      <c r="I40" s="6"/>
    </row>
    <row r="41" spans="1:18" ht="15.75" customHeight="1" x14ac:dyDescent="0.2">
      <c r="B41" s="61" t="str">
        <f>IF(L27=3,"Maximum permitted tax free p/day","Maximum permitted tax free p/period")</f>
        <v>Maximum permitted tax free p/period</v>
      </c>
      <c r="C41" s="38" t="e">
        <f>IF(L27=3,C40*2*0.19,C40*2*0.19*214/5*I7/12)</f>
        <v>#VALUE!</v>
      </c>
      <c r="D41" s="1" t="s">
        <v>66</v>
      </c>
      <c r="F41" s="101"/>
      <c r="G41" s="6"/>
      <c r="H41" s="6"/>
      <c r="I41" s="6"/>
    </row>
    <row r="42" spans="1:18" ht="15.75" customHeight="1" x14ac:dyDescent="0.2">
      <c r="B42" s="59" t="s">
        <v>143</v>
      </c>
      <c r="C42" s="3">
        <v>0</v>
      </c>
      <c r="F42" s="101"/>
      <c r="G42" s="6"/>
      <c r="H42" s="6"/>
      <c r="I42" s="6"/>
    </row>
    <row r="43" spans="1:18" ht="15.75" customHeight="1" x14ac:dyDescent="0.2">
      <c r="B43" s="16"/>
      <c r="E43" s="16"/>
      <c r="F43" s="101"/>
      <c r="G43" s="6"/>
      <c r="H43" s="6"/>
      <c r="I43" s="6"/>
    </row>
    <row r="44" spans="1:18" ht="15.75" customHeight="1" x14ac:dyDescent="0.2">
      <c r="B44" s="62" t="s">
        <v>145</v>
      </c>
      <c r="C44" s="3"/>
      <c r="E44" s="16"/>
      <c r="F44" s="101"/>
      <c r="G44" s="6"/>
      <c r="H44" s="6"/>
      <c r="I44" s="6"/>
    </row>
    <row r="45" spans="1:18" ht="15.75" customHeight="1" x14ac:dyDescent="0.2">
      <c r="B45" s="80" t="str">
        <f>IF(C44&gt;0,"Fill in the substantiation of the net expenses compensation on the tab 'Expenses'.","")</f>
        <v/>
      </c>
      <c r="C45" s="80"/>
      <c r="D45" s="80"/>
      <c r="E45" s="80"/>
      <c r="F45" s="101"/>
      <c r="G45" s="6"/>
      <c r="H45" s="6"/>
      <c r="I45" s="6"/>
    </row>
    <row r="46" spans="1:18" ht="15.75" customHeight="1" x14ac:dyDescent="0.2">
      <c r="B46" s="80"/>
      <c r="C46" s="80"/>
      <c r="D46" s="80"/>
      <c r="E46" s="80"/>
      <c r="F46" s="101"/>
      <c r="G46" s="6"/>
      <c r="H46" s="6"/>
      <c r="I46" s="6"/>
    </row>
    <row r="47" spans="1:18" ht="15.75" customHeight="1" x14ac:dyDescent="0.2">
      <c r="B47" s="63" t="s">
        <v>146</v>
      </c>
      <c r="C47" s="82"/>
      <c r="D47" s="83"/>
      <c r="E47" s="84"/>
      <c r="F47" s="101"/>
      <c r="G47" s="6"/>
      <c r="H47" s="6"/>
      <c r="I47" s="6"/>
    </row>
    <row r="48" spans="1:18" ht="15.75" customHeight="1" x14ac:dyDescent="0.2">
      <c r="B48" s="16"/>
      <c r="C48" s="85"/>
      <c r="D48" s="86"/>
      <c r="E48" s="87"/>
      <c r="F48" s="101"/>
      <c r="G48" s="6"/>
      <c r="H48" s="6"/>
      <c r="I48" s="6"/>
    </row>
    <row r="49" spans="2:9" ht="15.75" customHeight="1" x14ac:dyDescent="0.2">
      <c r="B49" s="16"/>
      <c r="C49" s="88"/>
      <c r="D49" s="89"/>
      <c r="E49" s="90"/>
      <c r="F49" s="101"/>
      <c r="G49" s="6"/>
      <c r="H49" s="6"/>
      <c r="I49" s="6"/>
    </row>
    <row r="50" spans="2:9" ht="15.75" customHeight="1" x14ac:dyDescent="0.25">
      <c r="B50" s="79" t="s">
        <v>9</v>
      </c>
      <c r="C50" s="79"/>
      <c r="D50" s="79"/>
      <c r="E50" s="79"/>
      <c r="F50" s="101"/>
      <c r="G50" s="6"/>
      <c r="H50" s="6"/>
      <c r="I50" s="6"/>
    </row>
    <row r="51" spans="2:9" ht="15.75" customHeight="1" x14ac:dyDescent="0.2">
      <c r="B51" s="64" t="s">
        <v>147</v>
      </c>
      <c r="C51" s="64"/>
      <c r="D51" s="64"/>
      <c r="E51" s="64"/>
      <c r="F51" s="101"/>
      <c r="G51" s="6"/>
      <c r="H51" s="6"/>
      <c r="I51" s="6"/>
    </row>
    <row r="52" spans="2:9" ht="15.75" customHeight="1" x14ac:dyDescent="0.2">
      <c r="B52" s="96" t="s">
        <v>148</v>
      </c>
      <c r="C52" s="96"/>
      <c r="D52" s="96"/>
      <c r="E52" s="64"/>
      <c r="F52" s="101"/>
      <c r="G52" s="6"/>
      <c r="H52" s="6"/>
      <c r="I52" s="6"/>
    </row>
    <row r="53" spans="2:9" ht="15.75" customHeight="1" x14ac:dyDescent="0.2">
      <c r="B53" s="95" t="s">
        <v>149</v>
      </c>
      <c r="C53" s="95"/>
      <c r="D53" s="95"/>
      <c r="E53" s="95"/>
      <c r="F53" s="101"/>
      <c r="G53" s="6"/>
      <c r="H53" s="6"/>
      <c r="I53" s="6"/>
    </row>
    <row r="54" spans="2:9" ht="15.75" customHeight="1" x14ac:dyDescent="0.2">
      <c r="B54" s="78"/>
      <c r="C54" s="78"/>
      <c r="D54" s="78"/>
      <c r="E54" s="78"/>
      <c r="F54" s="101"/>
      <c r="G54" s="6"/>
      <c r="H54" s="6"/>
      <c r="I54" s="6"/>
    </row>
    <row r="55" spans="2:9" ht="15.75" customHeight="1" x14ac:dyDescent="0.2">
      <c r="B55" s="78"/>
      <c r="C55" s="78"/>
      <c r="D55" s="78"/>
      <c r="E55" s="78"/>
      <c r="F55" s="101"/>
      <c r="G55" s="6"/>
      <c r="H55" s="6"/>
      <c r="I55" s="6"/>
    </row>
    <row r="56" spans="2:9" ht="15.75" customHeight="1" x14ac:dyDescent="0.2">
      <c r="B56" s="18"/>
      <c r="C56" s="18"/>
      <c r="D56" s="18"/>
      <c r="E56" s="18"/>
      <c r="F56" s="7"/>
    </row>
    <row r="57" spans="2:9" ht="15.75" customHeight="1" x14ac:dyDescent="0.2">
      <c r="B57" s="16"/>
      <c r="C57" s="16"/>
      <c r="D57" s="16"/>
      <c r="E57" s="16"/>
      <c r="F57" s="7"/>
    </row>
    <row r="58" spans="2:9" ht="15.75" customHeight="1" x14ac:dyDescent="0.2"/>
    <row r="59" spans="2:9" ht="15.75" customHeight="1" x14ac:dyDescent="0.2"/>
    <row r="60" spans="2:9" ht="15.75" customHeight="1" x14ac:dyDescent="0.2">
      <c r="B60" s="2"/>
    </row>
    <row r="61" spans="2:9" ht="15.75" customHeight="1" x14ac:dyDescent="0.2"/>
    <row r="62" spans="2:9" ht="15.75" customHeight="1" x14ac:dyDescent="0.2"/>
    <row r="63" spans="2:9" ht="15.75" customHeight="1" x14ac:dyDescent="0.2"/>
    <row r="64" spans="2:9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sheetProtection selectLockedCells="1"/>
  <mergeCells count="33">
    <mergeCell ref="F1:F55"/>
    <mergeCell ref="C15:E15"/>
    <mergeCell ref="C18:E18"/>
    <mergeCell ref="B20:E20"/>
    <mergeCell ref="C26:E26"/>
    <mergeCell ref="C33:E33"/>
    <mergeCell ref="C35:E35"/>
    <mergeCell ref="C29:E29"/>
    <mergeCell ref="C28:E28"/>
    <mergeCell ref="C10:E10"/>
    <mergeCell ref="C11:E11"/>
    <mergeCell ref="C12:E12"/>
    <mergeCell ref="C17:E17"/>
    <mergeCell ref="C8:E8"/>
    <mergeCell ref="C14:E14"/>
    <mergeCell ref="C3:E3"/>
    <mergeCell ref="C4:E4"/>
    <mergeCell ref="C2:E2"/>
    <mergeCell ref="B1:E1"/>
    <mergeCell ref="B53:E53"/>
    <mergeCell ref="B52:D52"/>
    <mergeCell ref="C13:E13"/>
    <mergeCell ref="C22:E22"/>
    <mergeCell ref="C5:E5"/>
    <mergeCell ref="C9:E9"/>
    <mergeCell ref="C16:E16"/>
    <mergeCell ref="B54:E55"/>
    <mergeCell ref="B50:E50"/>
    <mergeCell ref="B45:E46"/>
    <mergeCell ref="C34:E34"/>
    <mergeCell ref="C47:E49"/>
    <mergeCell ref="B38:E38"/>
    <mergeCell ref="C39:E39"/>
  </mergeCells>
  <phoneticPr fontId="4" type="noConversion"/>
  <conditionalFormatting sqref="B26:E26">
    <cfRule type="expression" dxfId="43" priority="53" stopIfTrue="1">
      <formula>$L$25=1</formula>
    </cfRule>
  </conditionalFormatting>
  <conditionalFormatting sqref="B28:C29">
    <cfRule type="expression" dxfId="42" priority="51" stopIfTrue="1">
      <formula>OR($L$27=1,$L$27=4,$L$27=3)</formula>
    </cfRule>
  </conditionalFormatting>
  <conditionalFormatting sqref="B34:C34">
    <cfRule type="expression" dxfId="41" priority="50" stopIfTrue="1">
      <formula>$L$30=2</formula>
    </cfRule>
  </conditionalFormatting>
  <conditionalFormatting sqref="B31:E32">
    <cfRule type="expression" dxfId="40" priority="49" stopIfTrue="1">
      <formula>$L$30=2</formula>
    </cfRule>
  </conditionalFormatting>
  <conditionalFormatting sqref="A3">
    <cfRule type="expression" dxfId="39" priority="45" stopIfTrue="1">
      <formula>$R$3=1</formula>
    </cfRule>
  </conditionalFormatting>
  <conditionalFormatting sqref="A4">
    <cfRule type="expression" dxfId="38" priority="44" stopIfTrue="1">
      <formula>$R$4=1</formula>
    </cfRule>
  </conditionalFormatting>
  <conditionalFormatting sqref="D6">
    <cfRule type="expression" dxfId="37" priority="43">
      <formula>$S$6=1</formula>
    </cfRule>
  </conditionalFormatting>
  <conditionalFormatting sqref="D7">
    <cfRule type="expression" dxfId="36" priority="42">
      <formula>$S$7=1</formula>
    </cfRule>
  </conditionalFormatting>
  <conditionalFormatting sqref="A6">
    <cfRule type="expression" dxfId="35" priority="41">
      <formula>$R$6=1</formula>
    </cfRule>
  </conditionalFormatting>
  <conditionalFormatting sqref="A7">
    <cfRule type="expression" dxfId="34" priority="40">
      <formula>$R$7=1</formula>
    </cfRule>
  </conditionalFormatting>
  <conditionalFormatting sqref="A8">
    <cfRule type="expression" dxfId="33" priority="39">
      <formula>$R$8=1</formula>
    </cfRule>
  </conditionalFormatting>
  <conditionalFormatting sqref="A9">
    <cfRule type="expression" dxfId="32" priority="38">
      <formula>$R$9=1</formula>
    </cfRule>
  </conditionalFormatting>
  <conditionalFormatting sqref="A10">
    <cfRule type="expression" dxfId="31" priority="37">
      <formula>$R$10=1</formula>
    </cfRule>
  </conditionalFormatting>
  <conditionalFormatting sqref="A13">
    <cfRule type="expression" dxfId="30" priority="36">
      <formula>$R$13=1</formula>
    </cfRule>
  </conditionalFormatting>
  <conditionalFormatting sqref="A15">
    <cfRule type="expression" dxfId="29" priority="32" stopIfTrue="1">
      <formula>$R$15=1</formula>
    </cfRule>
  </conditionalFormatting>
  <conditionalFormatting sqref="A16">
    <cfRule type="expression" dxfId="28" priority="31">
      <formula>$R$16=1</formula>
    </cfRule>
  </conditionalFormatting>
  <conditionalFormatting sqref="A17">
    <cfRule type="expression" dxfId="27" priority="30">
      <formula>$R$17=1</formula>
    </cfRule>
  </conditionalFormatting>
  <conditionalFormatting sqref="A18">
    <cfRule type="expression" dxfId="26" priority="29">
      <formula>$R$18=1</formula>
    </cfRule>
  </conditionalFormatting>
  <conditionalFormatting sqref="A23">
    <cfRule type="expression" dxfId="25" priority="28">
      <formula>$L$23&gt;0</formula>
    </cfRule>
  </conditionalFormatting>
  <conditionalFormatting sqref="A21">
    <cfRule type="expression" dxfId="24" priority="27" stopIfTrue="1">
      <formula>$R$21=3</formula>
    </cfRule>
  </conditionalFormatting>
  <conditionalFormatting sqref="A24">
    <cfRule type="expression" dxfId="23" priority="26">
      <formula>$R$24=1</formula>
    </cfRule>
  </conditionalFormatting>
  <conditionalFormatting sqref="A25">
    <cfRule type="expression" dxfId="22" priority="24">
      <formula>$L$25&gt;0</formula>
    </cfRule>
  </conditionalFormatting>
  <conditionalFormatting sqref="A27">
    <cfRule type="expression" dxfId="21" priority="20">
      <formula>$R$27=1</formula>
    </cfRule>
  </conditionalFormatting>
  <conditionalFormatting sqref="A28">
    <cfRule type="expression" dxfId="20" priority="19">
      <formula>$R$28=1</formula>
    </cfRule>
  </conditionalFormatting>
  <conditionalFormatting sqref="A29">
    <cfRule type="expression" dxfId="19" priority="18">
      <formula>$R$29=1</formula>
    </cfRule>
  </conditionalFormatting>
  <conditionalFormatting sqref="A30">
    <cfRule type="expression" dxfId="18" priority="17">
      <formula>$R$30=1</formula>
    </cfRule>
  </conditionalFormatting>
  <conditionalFormatting sqref="A26">
    <cfRule type="expression" dxfId="17" priority="14">
      <formula>$R$26=1</formula>
    </cfRule>
    <cfRule type="expression" dxfId="16" priority="15">
      <formula>$L$25=1</formula>
    </cfRule>
  </conditionalFormatting>
  <conditionalFormatting sqref="A31">
    <cfRule type="expression" dxfId="15" priority="13">
      <formula>$R$31=1</formula>
    </cfRule>
  </conditionalFormatting>
  <conditionalFormatting sqref="A32">
    <cfRule type="expression" dxfId="14" priority="12">
      <formula>$R$32=1</formula>
    </cfRule>
  </conditionalFormatting>
  <conditionalFormatting sqref="B32">
    <cfRule type="expression" dxfId="13" priority="11">
      <formula>$L$31=1</formula>
    </cfRule>
  </conditionalFormatting>
  <conditionalFormatting sqref="A33">
    <cfRule type="expression" dxfId="12" priority="9">
      <formula>$R$33=1</formula>
    </cfRule>
  </conditionalFormatting>
  <conditionalFormatting sqref="B33:E33">
    <cfRule type="expression" dxfId="11" priority="8">
      <formula>$L$30=2</formula>
    </cfRule>
  </conditionalFormatting>
  <conditionalFormatting sqref="B35:E35 B36">
    <cfRule type="expression" dxfId="10" priority="7">
      <formula>$L$30=2</formula>
    </cfRule>
  </conditionalFormatting>
  <conditionalFormatting sqref="F1">
    <cfRule type="expression" dxfId="9" priority="57" stopIfTrue="1">
      <formula>$R$37=33</formula>
    </cfRule>
  </conditionalFormatting>
  <conditionalFormatting sqref="A34">
    <cfRule type="expression" dxfId="8" priority="58">
      <formula>$R$34=1</formula>
    </cfRule>
  </conditionalFormatting>
  <conditionalFormatting sqref="A33:B35 B36">
    <cfRule type="expression" dxfId="7" priority="6">
      <formula>$L$31=2</formula>
    </cfRule>
  </conditionalFormatting>
  <conditionalFormatting sqref="B40:C42">
    <cfRule type="expression" dxfId="6" priority="4">
      <formula>$L$39=2</formula>
    </cfRule>
  </conditionalFormatting>
  <conditionalFormatting sqref="A35">
    <cfRule type="expression" dxfId="5" priority="2">
      <formula>$R$35</formula>
    </cfRule>
  </conditionalFormatting>
  <dataValidations xWindow="569" yWindow="387" count="22">
    <dataValidation type="textLength" errorStyle="warning" showInputMessage="1" showErrorMessage="1" error="Dit veld dient verplicht ingevuld te worden." sqref="C6 C2" xr:uid="{00000000-0002-0000-0000-000000000000}">
      <formula1>1</formula1>
      <formula2>150</formula2>
    </dataValidation>
    <dataValidation type="textLength" errorStyle="warning" showInputMessage="1" showErrorMessage="1" error="This field is mandatory." promptTitle="Zip code" sqref="C7" xr:uid="{00000000-0002-0000-0000-000001000000}">
      <formula1>2</formula1>
      <formula2>500</formula2>
    </dataValidation>
    <dataValidation type="textLength" errorStyle="warning" showInputMessage="1" showErrorMessage="1" error="This field is mandatory." sqref="C21" xr:uid="{00000000-0002-0000-0000-000002000000}">
      <formula1>1</formula1>
      <formula2>15</formula2>
    </dataValidation>
    <dataValidation type="date" errorStyle="warning" showInputMessage="1" showErrorMessage="1" error="This field is mandatory." promptTitle="Contract expiry date" prompt="Format: dd-mm-yyyy" sqref="C26:E26" xr:uid="{00000000-0002-0000-0000-000003000000}">
      <formula1>1</formula1>
      <formula2>54789</formula2>
    </dataValidation>
    <dataValidation type="textLength" errorStyle="warning" showInputMessage="1" showErrorMessage="1" error="This field is mandatory." promptTitle="Vakantietoeslag %" prompt="Minimaal 8%" sqref="C24" xr:uid="{00000000-0002-0000-0000-000004000000}">
      <formula1>1</formula1>
      <formula2>4</formula2>
    </dataValidation>
    <dataValidation type="custom" errorStyle="warning" showInputMessage="1" showErrorMessage="1" error="This field is mandatory." promptTitle="Initials" prompt="Format: _x000a_AAA   _x000a_BBB   _x000a_ABC" sqref="C4:E4" xr:uid="{00000000-0002-0000-0000-000005000000}">
      <formula1>AND(NOT(MID(C4,2,1)="."),LEN(C4)&gt;0)</formula1>
    </dataValidation>
    <dataValidation type="custom" errorStyle="warning" showInputMessage="1" showErrorMessage="1" error="This field is mandatory." promptTitle="Number" prompt="Fill in an affix as following:_x000a_31-A_x000a_33-C_x000a_55-B_x000a_When there is no affix, only fill in the number." sqref="E6" xr:uid="{00000000-0002-0000-0000-000006000000}">
      <formula1>LEN(E6)&gt;0</formula1>
    </dataValidation>
    <dataValidation errorStyle="warning" showInputMessage="1" showErrorMessage="1" error="This field is mandatory." promptTitle="Prefix" prompt="Format:_x000a_Small letters, no capitals!" sqref="C5:E5" xr:uid="{00000000-0002-0000-0000-000007000000}"/>
    <dataValidation allowBlank="1" showInputMessage="1" showErrorMessage="1" promptTitle="Kilometers single trip" prompt="Calculate this by using a trip planner (Google maps)._x000a_Choose for the fastest route between the home of the employee and the workplace." sqref="C40" xr:uid="{00000000-0002-0000-0000-000008000000}"/>
    <dataValidation type="textLength" errorStyle="warning" showInputMessage="1" showErrorMessage="1" error="This field is mandatory." sqref="C15:E15" xr:uid="{00000000-0002-0000-0000-000009000000}">
      <formula1>5</formula1>
      <formula2>11</formula2>
    </dataValidation>
    <dataValidation type="textLength" errorStyle="warning" showInputMessage="1" showErrorMessage="1" error="This field is mandatory." sqref="C16:E16" xr:uid="{00000000-0002-0000-0000-00000A000000}">
      <formula1>1</formula1>
      <formula2>50</formula2>
    </dataValidation>
    <dataValidation type="textLength" errorStyle="warning" showInputMessage="1" showErrorMessage="1" error="This field is mandatory." sqref="C33:E33" xr:uid="{00000000-0002-0000-0000-00000B000000}">
      <formula1>1</formula1>
      <formula2>10</formula2>
    </dataValidation>
    <dataValidation type="textLength" errorStyle="warning" showInputMessage="1" showErrorMessage="1" error="This field is mandatory." promptTitle="Last name" prompt="Format:_x000a_Klaassen_x000a_Evers_x000a_Donkers_x000a_" sqref="C3:E3" xr:uid="{00000000-0002-0000-0000-00000C000000}">
      <formula1>1</formula1>
      <formula2>150</formula2>
    </dataValidation>
    <dataValidation errorStyle="warning" allowBlank="1" showInputMessage="1" showErrorMessage="1" error="This field is mandatory." promptTitle="Last name Partner" prompt="Format:_x000a_Klaassen_x000a_Donkers_x000a_Bergen" sqref="C13:E13" xr:uid="{00000000-0002-0000-0000-00000D000000}"/>
    <dataValidation allowBlank="1" showInputMessage="1" showErrorMessage="1" promptTitle="Prefix partner" prompt="Format:_x000a_Small letters, no capitals!" sqref="C14:E14" xr:uid="{00000000-0002-0000-0000-00000E000000}"/>
    <dataValidation type="whole" errorStyle="warning" showInputMessage="1" showErrorMessage="1" error="Fill in a number without decimals._x000a_This field is mandatory." promptTitle="Weekly amount of days worked" prompt="Fill in the weekly amount of days worked, don't use decimals." sqref="C28:E28" xr:uid="{00000000-0002-0000-0000-00000F000000}">
      <formula1>1</formula1>
      <formula2>25</formula2>
    </dataValidation>
    <dataValidation type="whole" errorStyle="warning" showInputMessage="1" showErrorMessage="1" error="Fill in a number without decimals._x000a_This field is mandatory._x000a_" promptTitle="Weekly amount of hours" prompt="Fill in a number without decimals." sqref="C29:E29" xr:uid="{00000000-0002-0000-0000-000010000000}">
      <formula1>1</formula1>
      <formula2>50</formula2>
    </dataValidation>
    <dataValidation allowBlank="1" showInputMessage="1" showErrorMessage="1" promptTitle="Employee contribution" prompt="You can agree with your employee that he or she pays a contribution for the private use of the company car._x000a_(This is not the fiscal addition)" sqref="C36" xr:uid="{00000000-0002-0000-0000-000011000000}"/>
    <dataValidation type="textLength" errorStyle="warning" showInputMessage="1" showErrorMessage="1" error="This field is mandatory." sqref="E7 C8:E8 C17:E18" xr:uid="{00000000-0002-0000-0000-000012000000}">
      <formula1>1</formula1>
      <formula2>150</formula2>
    </dataValidation>
    <dataValidation type="date" errorStyle="warning" showInputMessage="1" showErrorMessage="1" error="This field is mandatory." promptTitle="Date of birth" prompt="Format: dd-mm-yyyy_x000a__x000a_Example: 21-03-1990 for the 21st of March 1990." sqref="C9:E9" xr:uid="{00000000-0002-0000-0000-000013000000}">
      <formula1>1</formula1>
      <formula2>54789</formula2>
    </dataValidation>
    <dataValidation type="date" errorStyle="warning" showInputMessage="1" showErrorMessage="1" error="This field is mandatory." promptTitle="Date of employment" prompt="Format: dd-mm-yyyy" sqref="C10:E10" xr:uid="{00000000-0002-0000-0000-000014000000}">
      <formula1>1</formula1>
      <formula2>54789</formula2>
    </dataValidation>
    <dataValidation allowBlank="1" showInputMessage="1" showErrorMessage="1" error="This field is mandatory." sqref="C34:E34" xr:uid="{00000000-0002-0000-0000-000015000000}"/>
  </dataValidations>
  <hyperlinks>
    <hyperlink ref="AD25" r:id="rId1" xr:uid="{00000000-0004-0000-0000-000000000000}"/>
    <hyperlink ref="W24" r:id="rId2" xr:uid="{00000000-0004-0000-0000-000001000000}"/>
  </hyperlinks>
  <printOptions horizontalCentered="1" verticalCentered="1"/>
  <pageMargins left="0" right="0" top="0.39370078740157483" bottom="0.27559055118110237" header="0.23622047244094491" footer="0.19685039370078741"/>
  <pageSetup paperSize="9" scale="89" orientation="portrait" r:id="rId3"/>
  <headerFooter scaleWithDoc="0" alignWithMargins="0">
    <oddHeader>&amp;RVersion: 2014 / 04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Drop Down 1">
              <controlPr locked="0" defaultSize="0" autoLine="0" autoPict="0">
                <anchor moveWithCells="1">
                  <from>
                    <xdr:col>2</xdr:col>
                    <xdr:colOff>0</xdr:colOff>
                    <xdr:row>10</xdr:row>
                    <xdr:rowOff>9525</xdr:rowOff>
                  </from>
                  <to>
                    <xdr:col>3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Drop Down 2">
              <controlPr locked="0" defaultSize="0" autoLine="0" autoPict="0">
                <anchor moveWithCells="1">
                  <from>
                    <xdr:col>2</xdr:col>
                    <xdr:colOff>0</xdr:colOff>
                    <xdr:row>11</xdr:row>
                    <xdr:rowOff>9525</xdr:rowOff>
                  </from>
                  <to>
                    <xdr:col>3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Drop Down 4">
              <controlPr locked="0" defaultSize="0" autoLine="0" autoPict="0">
                <anchor moveWithCells="1">
                  <from>
                    <xdr:col>3</xdr:col>
                    <xdr:colOff>0</xdr:colOff>
                    <xdr:row>20</xdr:row>
                    <xdr:rowOff>9525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Drop Down 5">
              <controlPr locked="0" defaultSize="0" autoLine="0" autoPict="0">
                <anchor moveWithCells="1">
                  <from>
                    <xdr:col>2</xdr:col>
                    <xdr:colOff>0</xdr:colOff>
                    <xdr:row>22</xdr:row>
                    <xdr:rowOff>9525</xdr:rowOff>
                  </from>
                  <to>
                    <xdr:col>2</xdr:col>
                    <xdr:colOff>895350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Drop Down 6">
              <controlPr locked="0" defaultSize="0" autoLine="0" autoPict="0">
                <anchor moveWithCells="1">
                  <from>
                    <xdr:col>2</xdr:col>
                    <xdr:colOff>0</xdr:colOff>
                    <xdr:row>26</xdr:row>
                    <xdr:rowOff>9525</xdr:rowOff>
                  </from>
                  <to>
                    <xdr:col>3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Drop Down 9">
              <controlPr locked="0" defaultSize="0" autoLine="0" autoPict="0">
                <anchor moveWithCells="1">
                  <from>
                    <xdr:col>2</xdr:col>
                    <xdr:colOff>0</xdr:colOff>
                    <xdr:row>34</xdr:row>
                    <xdr:rowOff>9525</xdr:rowOff>
                  </from>
                  <to>
                    <xdr:col>2</xdr:col>
                    <xdr:colOff>895350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Drop Down 10">
              <controlPr locked="0" defaultSize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2</xdr:col>
                    <xdr:colOff>895350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Drop Down 11">
              <controlPr locked="0" defaultSize="0" autoLine="0" autoPict="0">
                <anchor moveWithCells="1">
                  <from>
                    <xdr:col>2</xdr:col>
                    <xdr:colOff>0</xdr:colOff>
                    <xdr:row>31</xdr:row>
                    <xdr:rowOff>9525</xdr:rowOff>
                  </from>
                  <to>
                    <xdr:col>2</xdr:col>
                    <xdr:colOff>895350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Drop Down 12">
              <controlPr locked="0" defaultSize="0" autoLine="0" autoPict="0">
                <anchor moveWithCells="1">
                  <from>
                    <xdr:col>4</xdr:col>
                    <xdr:colOff>542925</xdr:colOff>
                    <xdr:row>50</xdr:row>
                    <xdr:rowOff>9525</xdr:rowOff>
                  </from>
                  <to>
                    <xdr:col>4</xdr:col>
                    <xdr:colOff>1438275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Drop Down 13">
              <controlPr locked="0" defaultSize="0" autoLine="0" autoPict="0">
                <anchor moveWithCells="1">
                  <from>
                    <xdr:col>4</xdr:col>
                    <xdr:colOff>542925</xdr:colOff>
                    <xdr:row>51</xdr:row>
                    <xdr:rowOff>9525</xdr:rowOff>
                  </from>
                  <to>
                    <xdr:col>4</xdr:col>
                    <xdr:colOff>1438275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Drop Down 23">
              <controlPr locked="0" defaultSize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3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Drop Down 24">
              <controlPr locked="0" defaultSize="0" autoLine="0" autoPict="0">
                <anchor moveWithCells="1">
                  <from>
                    <xdr:col>2</xdr:col>
                    <xdr:colOff>0</xdr:colOff>
                    <xdr:row>34</xdr:row>
                    <xdr:rowOff>9525</xdr:rowOff>
                  </from>
                  <to>
                    <xdr:col>2</xdr:col>
                    <xdr:colOff>895350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Drop Down 25">
              <controlPr locked="0" defaultSize="0" autoLine="0" autoPict="0">
                <anchor moveWithCells="1">
                  <from>
                    <xdr:col>2</xdr:col>
                    <xdr:colOff>0</xdr:colOff>
                    <xdr:row>29</xdr:row>
                    <xdr:rowOff>9525</xdr:rowOff>
                  </from>
                  <to>
                    <xdr:col>2</xdr:col>
                    <xdr:colOff>895350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Drop Down 26">
              <controlPr locked="0" defaultSize="0" autoLine="0" autoPict="0">
                <anchor moveWithCells="1">
                  <from>
                    <xdr:col>2</xdr:col>
                    <xdr:colOff>0</xdr:colOff>
                    <xdr:row>38</xdr:row>
                    <xdr:rowOff>9525</xdr:rowOff>
                  </from>
                  <to>
                    <xdr:col>2</xdr:col>
                    <xdr:colOff>895350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Drop Down 31">
              <controlPr locked="0" defaultSize="0" autoLine="0" autoPict="0">
                <anchor moveWithCells="1">
                  <from>
                    <xdr:col>4</xdr:col>
                    <xdr:colOff>542925</xdr:colOff>
                    <xdr:row>52</xdr:row>
                    <xdr:rowOff>9525</xdr:rowOff>
                  </from>
                  <to>
                    <xdr:col>4</xdr:col>
                    <xdr:colOff>1438275</xdr:colOff>
                    <xdr:row>53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8" stopIfTrue="1" id="{B173C24F-FB0B-4089-965F-99AF7DDC8ED7}">
            <xm:f>Import!$V$2=1</xm:f>
            <x14:dxf>
              <font>
                <strike/>
                <color rgb="FFC00000"/>
              </font>
            </x14:dxf>
          </x14:cfRule>
          <xm:sqref>B13:E13 B14</xm:sqref>
        </x14:conditionalFormatting>
        <x14:conditionalFormatting xmlns:xm="http://schemas.microsoft.com/office/excel/2006/main">
          <x14:cfRule type="expression" priority="34" id="{5AACC388-319C-4AD5-B223-395716557C22}">
            <xm:f>Import!$R$2&gt;0</xm:f>
            <x14:dxf>
              <fill>
                <patternFill>
                  <bgColor rgb="FF00B050"/>
                </patternFill>
              </fill>
            </x14:dxf>
          </x14:cfRule>
          <xm:sqref>A11</xm:sqref>
        </x14:conditionalFormatting>
        <x14:conditionalFormatting xmlns:xm="http://schemas.microsoft.com/office/excel/2006/main">
          <x14:cfRule type="expression" priority="33" id="{ED623C65-FF99-4A0F-AA1A-3ADDB82152B1}">
            <xm:f>Import!$V$2&gt;0</xm:f>
            <x14:dxf>
              <fill>
                <patternFill>
                  <bgColor rgb="FF00B050"/>
                </patternFill>
              </fill>
            </x14:dxf>
          </x14:cfRule>
          <xm:sqref>A12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G26"/>
  <sheetViews>
    <sheetView workbookViewId="0">
      <selection activeCell="B45" sqref="B45"/>
    </sheetView>
  </sheetViews>
  <sheetFormatPr defaultRowHeight="12.75" x14ac:dyDescent="0.2"/>
  <cols>
    <col min="1" max="1" width="28.5703125" customWidth="1"/>
    <col min="2" max="2" width="12.85546875" customWidth="1"/>
    <col min="3" max="3" width="16.140625" customWidth="1"/>
    <col min="4" max="4" width="2.28515625" hidden="1" customWidth="1"/>
    <col min="5" max="5" width="2" hidden="1" customWidth="1"/>
    <col min="6" max="6" width="2.5703125" hidden="1" customWidth="1"/>
    <col min="7" max="7" width="0.140625" hidden="1" customWidth="1"/>
  </cols>
  <sheetData>
    <row r="1" spans="1:7" ht="20.25" x14ac:dyDescent="0.3">
      <c r="A1" s="106" t="s">
        <v>89</v>
      </c>
      <c r="B1" s="106"/>
      <c r="C1" s="106"/>
    </row>
    <row r="2" spans="1:7" ht="18" x14ac:dyDescent="0.25">
      <c r="A2" s="107" t="s">
        <v>69</v>
      </c>
      <c r="B2" s="107"/>
      <c r="C2" s="107"/>
      <c r="D2" s="107"/>
      <c r="E2" s="107"/>
      <c r="F2" s="107"/>
      <c r="G2" s="107"/>
    </row>
    <row r="3" spans="1:7" ht="15" x14ac:dyDescent="0.2">
      <c r="A3" s="108" t="s">
        <v>72</v>
      </c>
      <c r="B3" s="108"/>
      <c r="C3" s="108"/>
      <c r="D3" s="108"/>
      <c r="E3" s="108"/>
      <c r="F3" s="108"/>
      <c r="G3" s="108"/>
    </row>
    <row r="4" spans="1:7" ht="15" x14ac:dyDescent="0.2">
      <c r="A4" s="30" t="s">
        <v>70</v>
      </c>
      <c r="B4" s="111" t="str">
        <f>Digital!C4&amp;" "&amp;Digital!C3</f>
        <v xml:space="preserve"> </v>
      </c>
      <c r="C4" s="111"/>
      <c r="D4" s="111"/>
      <c r="E4" s="111"/>
      <c r="F4" s="111"/>
      <c r="G4" s="111"/>
    </row>
    <row r="5" spans="1:7" ht="15" x14ac:dyDescent="0.2">
      <c r="A5" s="31" t="s">
        <v>71</v>
      </c>
      <c r="B5" s="111">
        <f>Digital!C15</f>
        <v>0</v>
      </c>
      <c r="C5" s="111"/>
      <c r="D5" s="111"/>
      <c r="E5" s="111"/>
      <c r="F5" s="111"/>
      <c r="G5" s="111"/>
    </row>
    <row r="7" spans="1:7" ht="15" x14ac:dyDescent="0.2">
      <c r="A7" s="109" t="s">
        <v>73</v>
      </c>
      <c r="B7" s="109"/>
      <c r="C7" s="109"/>
      <c r="D7" s="109"/>
      <c r="E7" s="109"/>
      <c r="F7" s="109"/>
      <c r="G7" s="109"/>
    </row>
    <row r="8" spans="1:7" s="1" customFormat="1" ht="15" x14ac:dyDescent="0.2">
      <c r="A8" s="32" t="s">
        <v>85</v>
      </c>
      <c r="B8" s="110" t="s">
        <v>88</v>
      </c>
      <c r="C8" s="110"/>
      <c r="D8" s="32"/>
      <c r="E8" s="32"/>
      <c r="F8" s="32"/>
      <c r="G8" s="32"/>
    </row>
    <row r="9" spans="1:7" x14ac:dyDescent="0.2">
      <c r="A9" s="25" t="s">
        <v>74</v>
      </c>
      <c r="B9" s="15">
        <v>0</v>
      </c>
    </row>
    <row r="10" spans="1:7" x14ac:dyDescent="0.2">
      <c r="A10" s="2" t="s">
        <v>75</v>
      </c>
      <c r="B10" s="15">
        <v>0</v>
      </c>
    </row>
    <row r="11" spans="1:7" x14ac:dyDescent="0.2">
      <c r="A11" s="2" t="s">
        <v>76</v>
      </c>
      <c r="B11" s="15">
        <v>0</v>
      </c>
    </row>
    <row r="12" spans="1:7" x14ac:dyDescent="0.2">
      <c r="A12" s="2" t="s">
        <v>77</v>
      </c>
      <c r="B12" s="15">
        <v>0</v>
      </c>
    </row>
    <row r="13" spans="1:7" x14ac:dyDescent="0.2">
      <c r="A13" s="2" t="s">
        <v>78</v>
      </c>
      <c r="B13" s="15">
        <v>0</v>
      </c>
    </row>
    <row r="14" spans="1:7" ht="25.5" x14ac:dyDescent="0.2">
      <c r="A14" s="26" t="s">
        <v>79</v>
      </c>
      <c r="B14" s="15">
        <v>0</v>
      </c>
    </row>
    <row r="15" spans="1:7" x14ac:dyDescent="0.2">
      <c r="A15" s="2" t="s">
        <v>80</v>
      </c>
      <c r="B15" s="15">
        <v>0</v>
      </c>
    </row>
    <row r="16" spans="1:7" x14ac:dyDescent="0.2">
      <c r="A16" s="2" t="s">
        <v>81</v>
      </c>
      <c r="B16" s="15">
        <v>0</v>
      </c>
    </row>
    <row r="17" spans="1:7" x14ac:dyDescent="0.2">
      <c r="A17" s="2" t="s">
        <v>82</v>
      </c>
      <c r="B17" s="15">
        <v>0</v>
      </c>
    </row>
    <row r="18" spans="1:7" x14ac:dyDescent="0.2">
      <c r="A18" s="2" t="s">
        <v>83</v>
      </c>
      <c r="B18" s="15">
        <v>0</v>
      </c>
    </row>
    <row r="19" spans="1:7" ht="25.5" x14ac:dyDescent="0.2">
      <c r="A19" s="26" t="s">
        <v>84</v>
      </c>
      <c r="B19" s="15">
        <v>0</v>
      </c>
    </row>
    <row r="20" spans="1:7" x14ac:dyDescent="0.2">
      <c r="A20" s="26" t="s">
        <v>90</v>
      </c>
      <c r="B20" s="15">
        <v>0</v>
      </c>
    </row>
    <row r="21" spans="1:7" ht="13.5" thickBot="1" x14ac:dyDescent="0.25">
      <c r="A21" s="27" t="s">
        <v>68</v>
      </c>
      <c r="B21" s="28">
        <f>SUM(B9:B20)</f>
        <v>0</v>
      </c>
      <c r="D21" s="27"/>
      <c r="E21" s="27"/>
      <c r="F21" s="27"/>
      <c r="G21" s="27"/>
    </row>
    <row r="22" spans="1:7" ht="13.5" thickTop="1" x14ac:dyDescent="0.2">
      <c r="A22" s="2" t="s">
        <v>87</v>
      </c>
      <c r="B22" s="15">
        <f>Digital!C44</f>
        <v>0</v>
      </c>
    </row>
    <row r="23" spans="1:7" x14ac:dyDescent="0.2">
      <c r="A23" s="2" t="s">
        <v>86</v>
      </c>
      <c r="B23" s="29">
        <f>B22-B21</f>
        <v>0</v>
      </c>
    </row>
    <row r="26" spans="1:7" x14ac:dyDescent="0.2">
      <c r="A26" s="2"/>
    </row>
  </sheetData>
  <mergeCells count="7">
    <mergeCell ref="A1:C1"/>
    <mergeCell ref="A2:G2"/>
    <mergeCell ref="A3:G3"/>
    <mergeCell ref="A7:G7"/>
    <mergeCell ref="B8:C8"/>
    <mergeCell ref="B5:G5"/>
    <mergeCell ref="B4:G4"/>
  </mergeCells>
  <conditionalFormatting sqref="B23">
    <cfRule type="expression" dxfId="1" priority="1">
      <formula>$B$23=0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2:H22"/>
  <sheetViews>
    <sheetView workbookViewId="0">
      <selection activeCell="B10" sqref="B10"/>
    </sheetView>
  </sheetViews>
  <sheetFormatPr defaultRowHeight="12.75" x14ac:dyDescent="0.2"/>
  <cols>
    <col min="1" max="1" width="31.140625" customWidth="1"/>
    <col min="2" max="2" width="12.85546875" customWidth="1"/>
    <col min="3" max="3" width="16.140625" customWidth="1"/>
    <col min="4" max="4" width="2.28515625" hidden="1" customWidth="1"/>
    <col min="5" max="5" width="2" hidden="1" customWidth="1"/>
    <col min="6" max="6" width="2.5703125" hidden="1" customWidth="1"/>
    <col min="7" max="7" width="0.140625" hidden="1" customWidth="1"/>
  </cols>
  <sheetData>
    <row r="2" spans="1:8" ht="18" x14ac:dyDescent="0.25">
      <c r="A2" s="114" t="s">
        <v>184</v>
      </c>
      <c r="B2" s="114"/>
      <c r="C2" s="114"/>
      <c r="D2" s="114"/>
      <c r="E2" s="114"/>
      <c r="F2" s="114"/>
      <c r="G2" s="114"/>
    </row>
    <row r="3" spans="1:8" ht="15" x14ac:dyDescent="0.2">
      <c r="A3" s="115" t="s">
        <v>185</v>
      </c>
      <c r="B3" s="115"/>
      <c r="C3" s="115"/>
      <c r="D3" s="115"/>
      <c r="E3" s="115"/>
      <c r="F3" s="115"/>
      <c r="G3" s="115"/>
    </row>
    <row r="4" spans="1:8" ht="15" x14ac:dyDescent="0.2">
      <c r="A4" s="76" t="s">
        <v>182</v>
      </c>
      <c r="B4" s="111" t="str">
        <f>Digital!C4&amp;" "&amp;Digital!C3</f>
        <v xml:space="preserve"> </v>
      </c>
      <c r="C4" s="111"/>
      <c r="D4" s="111"/>
      <c r="E4" s="111"/>
      <c r="F4" s="111"/>
      <c r="G4" s="111"/>
    </row>
    <row r="5" spans="1:8" ht="15" x14ac:dyDescent="0.2">
      <c r="A5" s="77" t="s">
        <v>183</v>
      </c>
      <c r="B5" s="111">
        <f>Digital!C15</f>
        <v>0</v>
      </c>
      <c r="C5" s="111"/>
      <c r="D5" s="111"/>
      <c r="E5" s="111"/>
      <c r="F5" s="111"/>
      <c r="G5" s="111"/>
    </row>
    <row r="7" spans="1:8" ht="15" x14ac:dyDescent="0.2">
      <c r="A7" s="113" t="s">
        <v>167</v>
      </c>
      <c r="B7" s="113"/>
      <c r="C7" s="113"/>
      <c r="D7" s="113"/>
      <c r="E7" s="113"/>
      <c r="F7" s="113"/>
      <c r="G7" s="113"/>
    </row>
    <row r="8" spans="1:8" s="1" customFormat="1" ht="15" x14ac:dyDescent="0.2">
      <c r="A8" s="75" t="s">
        <v>168</v>
      </c>
      <c r="B8" s="112" t="s">
        <v>169</v>
      </c>
      <c r="C8" s="112"/>
      <c r="D8" s="75"/>
      <c r="E8" s="75"/>
      <c r="F8" s="75"/>
      <c r="G8" s="75"/>
    </row>
    <row r="9" spans="1:8" x14ac:dyDescent="0.2">
      <c r="A9" s="73" t="s">
        <v>170</v>
      </c>
      <c r="B9" s="66">
        <v>0</v>
      </c>
      <c r="C9" s="71"/>
      <c r="D9" s="71"/>
      <c r="E9" s="71"/>
      <c r="F9" s="71"/>
      <c r="G9" s="71"/>
    </row>
    <row r="10" spans="1:8" x14ac:dyDescent="0.2">
      <c r="A10" s="72" t="s">
        <v>171</v>
      </c>
      <c r="B10" s="66">
        <v>0</v>
      </c>
      <c r="C10" s="71"/>
      <c r="D10" s="71"/>
      <c r="E10" s="71"/>
      <c r="F10" s="71"/>
      <c r="G10" s="71"/>
    </row>
    <row r="11" spans="1:8" x14ac:dyDescent="0.2">
      <c r="A11" s="72" t="s">
        <v>172</v>
      </c>
      <c r="B11" s="66">
        <v>0</v>
      </c>
      <c r="C11" s="71"/>
      <c r="D11" s="71"/>
      <c r="E11" s="71"/>
      <c r="F11" s="71"/>
      <c r="G11" s="71"/>
    </row>
    <row r="12" spans="1:8" x14ac:dyDescent="0.2">
      <c r="A12" s="72" t="s">
        <v>173</v>
      </c>
      <c r="B12" s="66">
        <v>0</v>
      </c>
      <c r="C12" s="71"/>
      <c r="D12" s="71"/>
      <c r="E12" s="71"/>
      <c r="F12" s="71"/>
      <c r="G12" s="71"/>
    </row>
    <row r="13" spans="1:8" x14ac:dyDescent="0.2">
      <c r="A13" s="72" t="s">
        <v>78</v>
      </c>
      <c r="B13" s="66">
        <v>0</v>
      </c>
      <c r="C13" s="71"/>
      <c r="D13" s="71"/>
      <c r="E13" s="71"/>
      <c r="F13" s="71"/>
      <c r="G13" s="71"/>
    </row>
    <row r="14" spans="1:8" ht="25.5" x14ac:dyDescent="0.2">
      <c r="A14" s="74" t="s">
        <v>79</v>
      </c>
      <c r="B14" s="66">
        <v>0</v>
      </c>
      <c r="C14" s="71"/>
      <c r="D14" s="71"/>
      <c r="E14" s="71"/>
      <c r="F14" s="71"/>
      <c r="G14" s="71"/>
    </row>
    <row r="15" spans="1:8" x14ac:dyDescent="0.2">
      <c r="A15" s="72" t="s">
        <v>174</v>
      </c>
      <c r="B15" s="66">
        <v>0</v>
      </c>
      <c r="C15" s="71"/>
      <c r="D15" s="71"/>
      <c r="E15" s="71"/>
      <c r="F15" s="71"/>
      <c r="G15" s="71"/>
      <c r="H15" s="2"/>
    </row>
    <row r="16" spans="1:8" x14ac:dyDescent="0.2">
      <c r="A16" s="72" t="s">
        <v>175</v>
      </c>
      <c r="B16" s="66">
        <v>0</v>
      </c>
      <c r="C16" s="71"/>
      <c r="D16" s="71"/>
      <c r="E16" s="71"/>
      <c r="F16" s="71"/>
      <c r="G16" s="71"/>
    </row>
    <row r="17" spans="1:7" x14ac:dyDescent="0.2">
      <c r="A17" s="72" t="s">
        <v>176</v>
      </c>
      <c r="B17" s="66">
        <v>0</v>
      </c>
      <c r="C17" s="71"/>
      <c r="D17" s="71"/>
      <c r="E17" s="71"/>
      <c r="F17" s="71"/>
      <c r="G17" s="71"/>
    </row>
    <row r="18" spans="1:7" x14ac:dyDescent="0.2">
      <c r="A18" s="72" t="s">
        <v>177</v>
      </c>
      <c r="B18" s="66">
        <v>0</v>
      </c>
      <c r="C18" s="71"/>
      <c r="D18" s="71"/>
      <c r="E18" s="71"/>
      <c r="F18" s="71"/>
      <c r="G18" s="71"/>
    </row>
    <row r="19" spans="1:7" ht="25.5" x14ac:dyDescent="0.2">
      <c r="A19" s="74" t="s">
        <v>178</v>
      </c>
      <c r="B19" s="66">
        <v>0</v>
      </c>
      <c r="C19" s="71"/>
      <c r="D19" s="71"/>
      <c r="E19" s="71"/>
      <c r="F19" s="71"/>
      <c r="G19" s="71"/>
    </row>
    <row r="20" spans="1:7" ht="13.5" thickBot="1" x14ac:dyDescent="0.25">
      <c r="A20" s="54" t="s">
        <v>179</v>
      </c>
      <c r="B20" s="28">
        <f>SUM(B9:B19)</f>
        <v>0</v>
      </c>
      <c r="C20" s="47"/>
      <c r="D20" s="54"/>
      <c r="E20" s="54"/>
      <c r="F20" s="54"/>
      <c r="G20" s="54"/>
    </row>
    <row r="21" spans="1:7" ht="13.5" thickTop="1" x14ac:dyDescent="0.2">
      <c r="A21" s="48" t="s">
        <v>180</v>
      </c>
      <c r="B21" s="65">
        <f>Digital!C44</f>
        <v>0</v>
      </c>
      <c r="C21" s="47"/>
      <c r="D21" s="47"/>
      <c r="E21" s="47"/>
      <c r="F21" s="47"/>
      <c r="G21" s="47"/>
    </row>
    <row r="22" spans="1:7" x14ac:dyDescent="0.2">
      <c r="A22" s="48" t="s">
        <v>181</v>
      </c>
      <c r="B22" s="29">
        <f>B21-B20</f>
        <v>0</v>
      </c>
      <c r="C22" s="47"/>
      <c r="D22" s="47"/>
      <c r="E22" s="47"/>
      <c r="F22" s="47"/>
      <c r="G22" s="47"/>
    </row>
  </sheetData>
  <sheetProtection selectLockedCells="1"/>
  <mergeCells count="6">
    <mergeCell ref="B4:G4"/>
    <mergeCell ref="B5:G5"/>
    <mergeCell ref="B8:C8"/>
    <mergeCell ref="A7:G7"/>
    <mergeCell ref="A2:G2"/>
    <mergeCell ref="A3:G3"/>
  </mergeCells>
  <conditionalFormatting sqref="B22">
    <cfRule type="expression" dxfId="0" priority="1">
      <formula>$B$22=0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BF2"/>
  <sheetViews>
    <sheetView workbookViewId="0">
      <selection activeCell="I4" sqref="I4"/>
    </sheetView>
  </sheetViews>
  <sheetFormatPr defaultColWidth="9.140625" defaultRowHeight="12.75" x14ac:dyDescent="0.2"/>
  <cols>
    <col min="1" max="8" width="9.140625" style="34"/>
    <col min="9" max="9" width="10.5703125" style="34" bestFit="1" customWidth="1"/>
    <col min="10" max="16384" width="9.140625" style="34"/>
  </cols>
  <sheetData>
    <row r="1" spans="1:58" ht="15" x14ac:dyDescent="0.25">
      <c r="A1" s="33" t="s">
        <v>2</v>
      </c>
      <c r="B1" s="33" t="s">
        <v>10</v>
      </c>
      <c r="C1" s="33" t="s">
        <v>11</v>
      </c>
      <c r="D1" s="33" t="s">
        <v>12</v>
      </c>
      <c r="E1" s="33" t="s">
        <v>3</v>
      </c>
      <c r="F1" s="33" t="s">
        <v>4</v>
      </c>
      <c r="G1" s="33" t="s">
        <v>13</v>
      </c>
      <c r="H1" s="33" t="s">
        <v>14</v>
      </c>
      <c r="I1" s="33" t="s">
        <v>15</v>
      </c>
      <c r="J1" s="33" t="s">
        <v>16</v>
      </c>
      <c r="K1" s="33" t="s">
        <v>17</v>
      </c>
      <c r="L1" s="33" t="s">
        <v>18</v>
      </c>
      <c r="M1" s="33" t="s">
        <v>19</v>
      </c>
      <c r="N1" s="33" t="s">
        <v>20</v>
      </c>
      <c r="O1" s="33" t="s">
        <v>21</v>
      </c>
      <c r="P1" s="33" t="s">
        <v>22</v>
      </c>
      <c r="Q1" s="33" t="s">
        <v>23</v>
      </c>
      <c r="R1" s="33" t="s">
        <v>1</v>
      </c>
      <c r="S1" s="33" t="s">
        <v>0</v>
      </c>
      <c r="T1" s="33" t="s">
        <v>24</v>
      </c>
      <c r="U1" s="33" t="s">
        <v>25</v>
      </c>
      <c r="V1" s="33" t="s">
        <v>26</v>
      </c>
      <c r="W1" s="33" t="s">
        <v>27</v>
      </c>
      <c r="X1" s="33" t="s">
        <v>28</v>
      </c>
      <c r="Y1" s="33" t="s">
        <v>29</v>
      </c>
      <c r="Z1" s="33" t="s">
        <v>30</v>
      </c>
      <c r="AA1" s="33" t="s">
        <v>31</v>
      </c>
      <c r="AB1" s="33" t="s">
        <v>32</v>
      </c>
      <c r="AC1" s="33" t="s">
        <v>33</v>
      </c>
      <c r="AD1" s="33" t="s">
        <v>34</v>
      </c>
      <c r="AE1" s="33" t="s">
        <v>35</v>
      </c>
      <c r="AF1" s="33" t="s">
        <v>36</v>
      </c>
      <c r="AG1" s="33" t="s">
        <v>37</v>
      </c>
      <c r="AH1" s="33" t="s">
        <v>38</v>
      </c>
      <c r="AI1" s="33" t="s">
        <v>39</v>
      </c>
      <c r="AJ1" s="33" t="s">
        <v>40</v>
      </c>
      <c r="AK1" s="33" t="s">
        <v>41</v>
      </c>
      <c r="AL1" s="33" t="s">
        <v>42</v>
      </c>
      <c r="AM1" s="33" t="s">
        <v>43</v>
      </c>
      <c r="AN1" s="33" t="s">
        <v>44</v>
      </c>
      <c r="AO1" s="33" t="s">
        <v>45</v>
      </c>
      <c r="AP1" s="33" t="s">
        <v>46</v>
      </c>
      <c r="AQ1" s="33" t="s">
        <v>47</v>
      </c>
      <c r="AR1" s="33" t="s">
        <v>48</v>
      </c>
      <c r="AS1" s="33" t="s">
        <v>49</v>
      </c>
      <c r="AT1" s="33" t="s">
        <v>50</v>
      </c>
      <c r="AU1" s="33" t="s">
        <v>51</v>
      </c>
      <c r="AV1" s="33" t="s">
        <v>52</v>
      </c>
      <c r="AW1" s="33" t="s">
        <v>53</v>
      </c>
      <c r="AX1" s="33" t="s">
        <v>54</v>
      </c>
      <c r="AY1" s="33" t="s">
        <v>55</v>
      </c>
      <c r="AZ1" s="33" t="s">
        <v>56</v>
      </c>
      <c r="BA1" s="33" t="s">
        <v>57</v>
      </c>
      <c r="BB1" s="33" t="s">
        <v>58</v>
      </c>
      <c r="BC1" s="33" t="s">
        <v>59</v>
      </c>
      <c r="BD1" s="33" t="s">
        <v>60</v>
      </c>
      <c r="BE1" s="33" t="s">
        <v>94</v>
      </c>
      <c r="BF1" s="33" t="s">
        <v>61</v>
      </c>
    </row>
    <row r="2" spans="1:58" ht="15" x14ac:dyDescent="0.25">
      <c r="A2" s="33" t="str">
        <f>Digital!C2</f>
        <v>Personnel number will be filled in by Retera De Natris</v>
      </c>
      <c r="B2" s="33">
        <f>Digital!C3</f>
        <v>0</v>
      </c>
      <c r="C2" s="33" t="str">
        <f>IF(Digital!C13="","",Digital!C13)</f>
        <v/>
      </c>
      <c r="D2" s="33"/>
      <c r="E2" s="33" t="str">
        <f>UPPER(Digital!C4)</f>
        <v/>
      </c>
      <c r="F2" s="33" t="str">
        <f>IF(Digital!C5="","",Digital!C5)</f>
        <v/>
      </c>
      <c r="G2" s="33"/>
      <c r="H2" s="33">
        <f>Digital!C6</f>
        <v>0</v>
      </c>
      <c r="I2" s="33">
        <f>IF(ISTEXT(Digital!E6),LEFT(Digital!E6,LEN(Digital!E6)-2),Digital!E6)</f>
        <v>0</v>
      </c>
      <c r="J2" s="33" t="str">
        <f>IF(ISTEXT(Digital!E6),RIGHT(Digital!E6,1),"")</f>
        <v/>
      </c>
      <c r="K2" s="33">
        <f>Digital!C7</f>
        <v>0</v>
      </c>
      <c r="L2" s="33">
        <f>Digital!E7</f>
        <v>0</v>
      </c>
      <c r="M2" s="33">
        <v>530</v>
      </c>
      <c r="N2" s="33"/>
      <c r="O2" s="33" t="str">
        <f>IF(Digital!C18=0,"",Digital!C18)</f>
        <v/>
      </c>
      <c r="P2" s="33"/>
      <c r="Q2" s="33"/>
      <c r="R2" s="33">
        <v>2</v>
      </c>
      <c r="S2" s="35">
        <f>Digital!$C$9</f>
        <v>0</v>
      </c>
      <c r="T2" s="33">
        <v>143</v>
      </c>
      <c r="U2" s="33">
        <f>Digital!$C$15</f>
        <v>0</v>
      </c>
      <c r="V2" s="33">
        <v>1</v>
      </c>
      <c r="W2" s="35">
        <f>Digital!$C$10</f>
        <v>0</v>
      </c>
      <c r="X2" s="33"/>
      <c r="Y2" s="33">
        <f>Digital!L27</f>
        <v>1</v>
      </c>
      <c r="Z2" s="33">
        <v>1</v>
      </c>
      <c r="AA2" s="33">
        <f>Digital!L25</f>
        <v>1</v>
      </c>
      <c r="AB2" s="33">
        <v>1</v>
      </c>
      <c r="AC2" s="33">
        <f>IF(Digital!L27=4,5,1)</f>
        <v>1</v>
      </c>
      <c r="AD2" s="33">
        <v>2</v>
      </c>
      <c r="AE2" s="33">
        <v>2</v>
      </c>
      <c r="AF2" s="33">
        <v>2</v>
      </c>
      <c r="AG2" s="33">
        <v>2</v>
      </c>
      <c r="AH2" s="33">
        <v>0</v>
      </c>
      <c r="AI2" s="33">
        <v>2</v>
      </c>
      <c r="AJ2" s="33">
        <v>2</v>
      </c>
      <c r="AK2" s="33">
        <v>2</v>
      </c>
      <c r="AL2" s="35" t="str">
        <f>IF(Digital!C26="","",Digital!C26)</f>
        <v/>
      </c>
      <c r="AM2" s="33">
        <f>IF(Digital!L27=3,2,1)</f>
        <v>1</v>
      </c>
      <c r="AN2" s="33">
        <v>1</v>
      </c>
      <c r="AO2" s="33">
        <v>1</v>
      </c>
      <c r="AP2" s="33">
        <f>IF(OR(Digital!L27=1,Digital!L27=3,Digital!L27=4),0,Digital!C29)</f>
        <v>0</v>
      </c>
      <c r="AQ2" s="33">
        <f>IF(OR(Digital!L27=3,Digital!L27=1,Digital!L27=4),0,ROUND(Digital!C28*4.33,0))</f>
        <v>0</v>
      </c>
      <c r="AR2" s="33">
        <f>IF(Digital!L21=2,0,Digital!C21)</f>
        <v>0</v>
      </c>
      <c r="AS2" s="33">
        <f>Digital!N21</f>
        <v>0</v>
      </c>
      <c r="AT2" s="33">
        <f>IF(Digital!L21=1,0,Digital!C21)</f>
        <v>0</v>
      </c>
      <c r="AU2" s="33">
        <f>AS2</f>
        <v>0</v>
      </c>
      <c r="AV2" s="33">
        <f>IF(AS2=1,ROUND(AR2*12.96,0),ROUND(AR2*250,0))</f>
        <v>0</v>
      </c>
      <c r="AW2" s="33">
        <f>Digital!L23</f>
        <v>2</v>
      </c>
      <c r="AX2" s="33">
        <f>IF(Digital!L27=4,2,1)</f>
        <v>1</v>
      </c>
      <c r="AY2" s="33">
        <f>IF(Digital!L27=4,2,1)</f>
        <v>1</v>
      </c>
      <c r="AZ2" s="33">
        <v>1</v>
      </c>
      <c r="BA2" s="33">
        <v>1</v>
      </c>
      <c r="BB2" s="33">
        <v>0</v>
      </c>
      <c r="BC2" s="33">
        <v>0</v>
      </c>
      <c r="BD2" s="33">
        <v>0</v>
      </c>
      <c r="BE2" s="33">
        <v>0</v>
      </c>
      <c r="BF2" s="33" t="str">
        <f>IF(Digital!C16=0,"",Digital!C16)</f>
        <v/>
      </c>
    </row>
  </sheetData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3ACC4923ED2E48A267DF9473860147" ma:contentTypeVersion="12" ma:contentTypeDescription="Create a new document." ma:contentTypeScope="" ma:versionID="23c64e5345056981039f2e0c730bd5ab">
  <xsd:schema xmlns:xsd="http://www.w3.org/2001/XMLSchema" xmlns:xs="http://www.w3.org/2001/XMLSchema" xmlns:p="http://schemas.microsoft.com/office/2006/metadata/properties" xmlns:ns2="2d2501cf-0284-43d1-9ab7-3de25e4b57ff" xmlns:ns3="19dd0951-cf05-4aa6-be8b-e752d79efb6c" targetNamespace="http://schemas.microsoft.com/office/2006/metadata/properties" ma:root="true" ma:fieldsID="397ec9e02a192feff2202afb452f3326" ns2:_="" ns3:_="">
    <xsd:import namespace="2d2501cf-0284-43d1-9ab7-3de25e4b57ff"/>
    <xsd:import namespace="19dd0951-cf05-4aa6-be8b-e752d79efb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2501cf-0284-43d1-9ab7-3de25e4b57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d0951-cf05-4aa6-be8b-e752d79efb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3FDF1F-323F-42F8-A90B-F1E0205ED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3EAFC4-54BC-4F9A-84AE-AC65D94B55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2501cf-0284-43d1-9ab7-3de25e4b57ff"/>
    <ds:schemaRef ds:uri="19dd0951-cf05-4aa6-be8b-e752d79ef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665DAE-15E2-4D3D-8B3A-734B3C94E7DF}">
  <ds:schemaRefs>
    <ds:schemaRef ds:uri="http://schemas.microsoft.com/office/2006/documentManagement/types"/>
    <ds:schemaRef ds:uri="19dd0951-cf05-4aa6-be8b-e752d79efb6c"/>
    <ds:schemaRef ds:uri="http://purl.org/dc/elements/1.1/"/>
    <ds:schemaRef ds:uri="http://schemas.microsoft.com/office/2006/metadata/properties"/>
    <ds:schemaRef ds:uri="http://purl.org/dc/terms/"/>
    <ds:schemaRef ds:uri="2d2501cf-0284-43d1-9ab7-3de25e4b57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Digital</vt:lpstr>
      <vt:lpstr>Onkosten OR</vt:lpstr>
      <vt:lpstr>Expenses</vt:lpstr>
      <vt:lpstr>Import</vt:lpstr>
      <vt:lpstr>Digital!Afdrukbereik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Janssen;Niels</dc:creator>
  <cp:lastModifiedBy>Frits van den Nieuwenhuizen</cp:lastModifiedBy>
  <cp:lastPrinted>2014-08-25T09:29:03Z</cp:lastPrinted>
  <dcterms:created xsi:type="dcterms:W3CDTF">2007-05-07T14:06:30Z</dcterms:created>
  <dcterms:modified xsi:type="dcterms:W3CDTF">2023-07-04T07:28:36Z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0x010100333ACC4923ED2E48A267DF9473860147</vt:lpwstr>
  </property>
</Properties>
</file>